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425"/>
  </bookViews>
  <sheets>
    <sheet name="TYTUŁOWA" sheetId="8" r:id="rId1"/>
    <sheet name="ZAŁOŻENIA" sheetId="1" r:id="rId2"/>
    <sheet name="NAKŁADY" sheetId="6" r:id="rId3"/>
    <sheet name="POMOC PUBLICZNA" sheetId="5" r:id="rId4"/>
    <sheet name="PRZEPŁYWY" sheetId="2" r:id="rId5"/>
    <sheet name="EFEKTYWNOŚĆ" sheetId="3" r:id="rId6"/>
    <sheet name="TRWAŁOŚĆ" sheetId="4" r:id="rId7"/>
    <sheet name="EKONOMICZNA" sheetId="7" r:id="rId8"/>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7" l="1"/>
  <c r="B8" i="7"/>
  <c r="C7" i="7"/>
  <c r="B7" i="7"/>
  <c r="B10" i="7" s="1"/>
  <c r="C13" i="4"/>
  <c r="D13" i="4"/>
  <c r="E13" i="4"/>
  <c r="F13" i="4"/>
  <c r="G13" i="4"/>
  <c r="H13" i="4"/>
  <c r="B13" i="4"/>
  <c r="P15" i="7"/>
  <c r="O15" i="7"/>
  <c r="N15" i="7"/>
  <c r="M15" i="7"/>
  <c r="L15" i="7"/>
  <c r="K15" i="7"/>
  <c r="J15" i="7"/>
  <c r="I15" i="7"/>
  <c r="H15" i="7"/>
  <c r="G15" i="7"/>
  <c r="F15" i="7"/>
  <c r="E15" i="7"/>
  <c r="D15" i="7"/>
  <c r="C15" i="7"/>
  <c r="B15" i="7"/>
  <c r="K31" i="5"/>
  <c r="J31" i="5"/>
  <c r="K24" i="5"/>
  <c r="J24" i="5"/>
  <c r="J15" i="5"/>
  <c r="K9" i="5"/>
  <c r="J9" i="5"/>
  <c r="K8" i="6"/>
  <c r="J8" i="6"/>
  <c r="K15" i="6"/>
  <c r="J15" i="6"/>
  <c r="C10" i="7" l="1"/>
  <c r="C16" i="7" s="1"/>
  <c r="B16" i="7"/>
  <c r="D64" i="5"/>
  <c r="C64" i="5"/>
  <c r="D63" i="5"/>
  <c r="C63" i="5"/>
  <c r="D54" i="5"/>
  <c r="C54" i="5" s="1"/>
  <c r="E50" i="5"/>
  <c r="E49" i="5"/>
  <c r="D48" i="5"/>
  <c r="C48" i="5" s="1"/>
  <c r="G43" i="5"/>
  <c r="G42" i="5"/>
  <c r="F43" i="5"/>
  <c r="F42" i="5"/>
  <c r="E43" i="5"/>
  <c r="G41" i="5"/>
  <c r="F41" i="5"/>
  <c r="E42" i="5"/>
  <c r="E41" i="5"/>
  <c r="D40" i="5"/>
  <c r="C40" i="5" s="1"/>
  <c r="E37" i="2"/>
  <c r="E35" i="2"/>
  <c r="E33" i="2"/>
  <c r="E31" i="2"/>
  <c r="E29" i="2"/>
  <c r="E17" i="2"/>
  <c r="E15" i="2"/>
  <c r="E13" i="2"/>
  <c r="E11" i="2"/>
  <c r="E9" i="2"/>
  <c r="E52" i="2"/>
  <c r="F52" i="2" s="1"/>
  <c r="G52" i="2" s="1"/>
  <c r="H52" i="2" s="1"/>
  <c r="I52" i="2" s="1"/>
  <c r="J52" i="2" s="1"/>
  <c r="K52" i="2" s="1"/>
  <c r="L52" i="2" s="1"/>
  <c r="M52" i="2" s="1"/>
  <c r="N52" i="2" s="1"/>
  <c r="O52" i="2" s="1"/>
  <c r="P52" i="2" s="1"/>
  <c r="Q52" i="2" s="1"/>
  <c r="R52" i="2" s="1"/>
  <c r="S52" i="2" s="1"/>
  <c r="T52" i="2" s="1"/>
  <c r="U52" i="2" s="1"/>
  <c r="V52" i="2" s="1"/>
  <c r="W52" i="2" s="1"/>
  <c r="X52" i="2" s="1"/>
  <c r="Y52" i="2" s="1"/>
  <c r="Z52" i="2" s="1"/>
  <c r="B6" i="4" l="1"/>
  <c r="B37" i="4"/>
  <c r="C37" i="4"/>
  <c r="C7" i="3"/>
  <c r="C9" i="3" s="1"/>
  <c r="B7" i="3"/>
  <c r="B9" i="3" s="1"/>
  <c r="C39" i="2"/>
  <c r="D39" i="2"/>
  <c r="E39" i="2"/>
  <c r="C40" i="2"/>
  <c r="D40" i="2"/>
  <c r="E40" i="2"/>
  <c r="F40" i="2"/>
  <c r="G40" i="2"/>
  <c r="H40" i="2"/>
  <c r="I40" i="2"/>
  <c r="J40" i="2"/>
  <c r="K40" i="2"/>
  <c r="L40" i="2"/>
  <c r="M40" i="2"/>
  <c r="N40" i="2"/>
  <c r="O40" i="2"/>
  <c r="P40" i="2"/>
  <c r="Q40" i="2"/>
  <c r="R40" i="2"/>
  <c r="B40" i="2"/>
  <c r="B39" i="2"/>
  <c r="D28" i="2"/>
  <c r="E28" i="2" s="1"/>
  <c r="C20" i="2"/>
  <c r="D20" i="2"/>
  <c r="E20" i="2"/>
  <c r="F20" i="2"/>
  <c r="G20" i="2"/>
  <c r="H20" i="2"/>
  <c r="I20" i="2"/>
  <c r="J20" i="2"/>
  <c r="K20" i="2"/>
  <c r="L20" i="2"/>
  <c r="M20" i="2"/>
  <c r="N20" i="2"/>
  <c r="O20" i="2"/>
  <c r="P20" i="2"/>
  <c r="Q20" i="2"/>
  <c r="R20" i="2"/>
  <c r="C19" i="2"/>
  <c r="D19" i="2"/>
  <c r="E19" i="2"/>
  <c r="B20" i="2"/>
  <c r="B19" i="2"/>
  <c r="D8" i="2"/>
  <c r="E8" i="2" s="1"/>
  <c r="B6" i="3"/>
  <c r="C6" i="3" s="1"/>
  <c r="D6" i="3" s="1"/>
  <c r="E6" i="3" s="1"/>
  <c r="F6" i="3" s="1"/>
  <c r="G6" i="3" s="1"/>
  <c r="H6" i="3" s="1"/>
  <c r="I6" i="3" s="1"/>
  <c r="J6" i="3" s="1"/>
  <c r="K6" i="3" s="1"/>
  <c r="L6" i="3" s="1"/>
  <c r="M6" i="3" s="1"/>
  <c r="N6" i="3" s="1"/>
  <c r="O6" i="3" s="1"/>
  <c r="P6" i="3" s="1"/>
  <c r="P16" i="3" s="1"/>
  <c r="I18" i="6"/>
  <c r="H18" i="6"/>
  <c r="G18" i="6"/>
  <c r="F18" i="6"/>
  <c r="E18" i="6"/>
  <c r="D18" i="6"/>
  <c r="C18" i="6"/>
  <c r="J17" i="6"/>
  <c r="J16" i="6"/>
  <c r="J14" i="6"/>
  <c r="I12" i="6"/>
  <c r="H12" i="6"/>
  <c r="G12" i="6"/>
  <c r="F12" i="6"/>
  <c r="E12" i="6"/>
  <c r="D12" i="6"/>
  <c r="C12" i="6"/>
  <c r="J11" i="6"/>
  <c r="J10" i="6"/>
  <c r="J9" i="6"/>
  <c r="J7" i="6"/>
  <c r="C6" i="4" l="1"/>
  <c r="B6" i="7"/>
  <c r="B17" i="7" s="1"/>
  <c r="B16" i="3"/>
  <c r="G16" i="3"/>
  <c r="I16" i="3"/>
  <c r="H16" i="3"/>
  <c r="D29" i="4"/>
  <c r="C29" i="4" s="1"/>
  <c r="B29" i="4" s="1"/>
  <c r="O16" i="3"/>
  <c r="N16" i="3"/>
  <c r="F16" i="3"/>
  <c r="M16" i="3"/>
  <c r="E16" i="3"/>
  <c r="L16" i="3"/>
  <c r="D16" i="3"/>
  <c r="K16" i="3"/>
  <c r="C16" i="3"/>
  <c r="J16" i="3"/>
  <c r="C28" i="2"/>
  <c r="B28" i="2" s="1"/>
  <c r="B41" i="2"/>
  <c r="D41" i="2"/>
  <c r="E41" i="2"/>
  <c r="C41" i="2"/>
  <c r="F28" i="2"/>
  <c r="E21" i="2"/>
  <c r="C10" i="4" s="1"/>
  <c r="C12" i="4" s="1"/>
  <c r="D21" i="2"/>
  <c r="B10" i="4" s="1"/>
  <c r="B12" i="4" s="1"/>
  <c r="B21" i="2"/>
  <c r="C21" i="2"/>
  <c r="F8" i="2"/>
  <c r="C8" i="2"/>
  <c r="J18" i="6"/>
  <c r="K16" i="6" s="1"/>
  <c r="J12" i="6"/>
  <c r="K7" i="6" s="1"/>
  <c r="B19" i="7" l="1"/>
  <c r="B20" i="7"/>
  <c r="B18" i="7"/>
  <c r="D6" i="4"/>
  <c r="C6" i="7"/>
  <c r="C17" i="7" s="1"/>
  <c r="K14" i="6"/>
  <c r="K17" i="6"/>
  <c r="F35" i="2"/>
  <c r="F31" i="2"/>
  <c r="F29" i="2"/>
  <c r="F33" i="2"/>
  <c r="F37" i="2"/>
  <c r="F13" i="2"/>
  <c r="F15" i="2"/>
  <c r="F17" i="2"/>
  <c r="F11" i="2"/>
  <c r="E29" i="4"/>
  <c r="G8" i="2"/>
  <c r="H8" i="2" s="1"/>
  <c r="I8" i="2" s="1"/>
  <c r="F9" i="2"/>
  <c r="C15" i="4"/>
  <c r="C17" i="4" s="1"/>
  <c r="C18" i="4" s="1"/>
  <c r="E35" i="4" s="1"/>
  <c r="C10" i="3"/>
  <c r="C14" i="3" s="1"/>
  <c r="C15" i="3" s="1"/>
  <c r="C17" i="3" s="1"/>
  <c r="B15" i="4"/>
  <c r="B17" i="4" s="1"/>
  <c r="B18" i="4" s="1"/>
  <c r="B10" i="3"/>
  <c r="B14" i="3" s="1"/>
  <c r="B15" i="3" s="1"/>
  <c r="B17" i="3" s="1"/>
  <c r="K11" i="6"/>
  <c r="K9" i="6"/>
  <c r="K10" i="6"/>
  <c r="G28" i="2"/>
  <c r="B8" i="2"/>
  <c r="C19" i="7" l="1"/>
  <c r="C18" i="7"/>
  <c r="C20" i="7"/>
  <c r="E6" i="4"/>
  <c r="D6" i="7"/>
  <c r="D17" i="7" s="1"/>
  <c r="G13" i="2"/>
  <c r="H13" i="2" s="1"/>
  <c r="I13" i="2" s="1"/>
  <c r="G15" i="2"/>
  <c r="H15" i="2" s="1"/>
  <c r="I15" i="2" s="1"/>
  <c r="F29" i="4"/>
  <c r="G29" i="4" s="1"/>
  <c r="H29" i="4" s="1"/>
  <c r="I29" i="4" s="1"/>
  <c r="J29" i="4" s="1"/>
  <c r="K29" i="4" s="1"/>
  <c r="L29" i="4" s="1"/>
  <c r="M29" i="4" s="1"/>
  <c r="N29" i="4" s="1"/>
  <c r="O29" i="4" s="1"/>
  <c r="P29" i="4" s="1"/>
  <c r="Q29" i="4" s="1"/>
  <c r="R29" i="4" s="1"/>
  <c r="E33" i="4"/>
  <c r="E36" i="4"/>
  <c r="E32" i="4"/>
  <c r="E30" i="4"/>
  <c r="E34" i="4"/>
  <c r="G35" i="2"/>
  <c r="G33" i="2"/>
  <c r="G29" i="2"/>
  <c r="F39" i="2"/>
  <c r="F41" i="2" s="1"/>
  <c r="G37" i="2"/>
  <c r="G31" i="2"/>
  <c r="G11" i="2"/>
  <c r="H11" i="2" s="1"/>
  <c r="I11" i="2" s="1"/>
  <c r="G17" i="2"/>
  <c r="H17" i="2" s="1"/>
  <c r="I17" i="2" s="1"/>
  <c r="G9" i="2"/>
  <c r="D7" i="3"/>
  <c r="D9" i="3" s="1"/>
  <c r="F19" i="2"/>
  <c r="F21" i="2" s="1"/>
  <c r="D10" i="4" s="1"/>
  <c r="D12" i="4" s="1"/>
  <c r="D7" i="7" s="1"/>
  <c r="B19" i="4"/>
  <c r="D35" i="4"/>
  <c r="D37" i="4" s="1"/>
  <c r="E31" i="4" s="1"/>
  <c r="K12" i="6"/>
  <c r="H28" i="2"/>
  <c r="J8" i="2"/>
  <c r="D18" i="7" l="1"/>
  <c r="F6" i="4"/>
  <c r="E6" i="7"/>
  <c r="E17" i="7" s="1"/>
  <c r="H31" i="2"/>
  <c r="F33" i="4"/>
  <c r="G33" i="4" s="1"/>
  <c r="H33" i="4" s="1"/>
  <c r="I33" i="4" s="1"/>
  <c r="J33" i="4" s="1"/>
  <c r="K33" i="4" s="1"/>
  <c r="L33" i="4" s="1"/>
  <c r="M33" i="4" s="1"/>
  <c r="N33" i="4" s="1"/>
  <c r="O33" i="4" s="1"/>
  <c r="P33" i="4" s="1"/>
  <c r="Q33" i="4" s="1"/>
  <c r="R33" i="4" s="1"/>
  <c r="F34" i="4"/>
  <c r="G34" i="4" s="1"/>
  <c r="H34" i="4" s="1"/>
  <c r="I34" i="4" s="1"/>
  <c r="J34" i="4" s="1"/>
  <c r="K34" i="4" s="1"/>
  <c r="L34" i="4" s="1"/>
  <c r="M34" i="4" s="1"/>
  <c r="N34" i="4" s="1"/>
  <c r="O34" i="4" s="1"/>
  <c r="P34" i="4" s="1"/>
  <c r="Q34" i="4" s="1"/>
  <c r="R34" i="4" s="1"/>
  <c r="F30" i="4"/>
  <c r="G30" i="4" s="1"/>
  <c r="H30" i="4" s="1"/>
  <c r="I30" i="4" s="1"/>
  <c r="J30" i="4" s="1"/>
  <c r="K30" i="4" s="1"/>
  <c r="L30" i="4" s="1"/>
  <c r="M30" i="4" s="1"/>
  <c r="N30" i="4" s="1"/>
  <c r="O30" i="4" s="1"/>
  <c r="P30" i="4" s="1"/>
  <c r="Q30" i="4" s="1"/>
  <c r="R30" i="4" s="1"/>
  <c r="H37" i="2"/>
  <c r="F32" i="4"/>
  <c r="G32" i="4" s="1"/>
  <c r="H32" i="4" s="1"/>
  <c r="I32" i="4" s="1"/>
  <c r="J32" i="4" s="1"/>
  <c r="K32" i="4" s="1"/>
  <c r="L32" i="4" s="1"/>
  <c r="M32" i="4" s="1"/>
  <c r="N32" i="4" s="1"/>
  <c r="O32" i="4" s="1"/>
  <c r="P32" i="4" s="1"/>
  <c r="Q32" i="4" s="1"/>
  <c r="R32" i="4" s="1"/>
  <c r="F36" i="4"/>
  <c r="G36" i="4" s="1"/>
  <c r="H36" i="4" s="1"/>
  <c r="I36" i="4" s="1"/>
  <c r="J36" i="4" s="1"/>
  <c r="K36" i="4" s="1"/>
  <c r="L36" i="4" s="1"/>
  <c r="M36" i="4" s="1"/>
  <c r="N36" i="4" s="1"/>
  <c r="O36" i="4" s="1"/>
  <c r="P36" i="4" s="1"/>
  <c r="Q36" i="4" s="1"/>
  <c r="R36" i="4" s="1"/>
  <c r="E37" i="4"/>
  <c r="F31" i="4" s="1"/>
  <c r="D10" i="3"/>
  <c r="D14" i="3" s="1"/>
  <c r="D15" i="3" s="1"/>
  <c r="D17" i="3" s="1"/>
  <c r="D15" i="4"/>
  <c r="D17" i="4" s="1"/>
  <c r="H29" i="2"/>
  <c r="G39" i="2"/>
  <c r="G41" i="2" s="1"/>
  <c r="H33" i="2"/>
  <c r="J17" i="2"/>
  <c r="J15" i="2"/>
  <c r="J11" i="2"/>
  <c r="H35" i="2"/>
  <c r="J13" i="2"/>
  <c r="H9" i="2"/>
  <c r="E7" i="3"/>
  <c r="E9" i="3" s="1"/>
  <c r="G19" i="2"/>
  <c r="G21" i="2" s="1"/>
  <c r="E10" i="4" s="1"/>
  <c r="E12" i="4" s="1"/>
  <c r="E7" i="7" s="1"/>
  <c r="C19" i="4"/>
  <c r="I28" i="2"/>
  <c r="K8" i="2"/>
  <c r="G6" i="4" l="1"/>
  <c r="F6" i="7"/>
  <c r="F17" i="7" s="1"/>
  <c r="E18" i="7"/>
  <c r="D18" i="4"/>
  <c r="F35" i="4" s="1"/>
  <c r="F37" i="4" s="1"/>
  <c r="G31" i="4" s="1"/>
  <c r="D8" i="7"/>
  <c r="K11" i="2"/>
  <c r="I33" i="2"/>
  <c r="K13" i="2"/>
  <c r="I35" i="2"/>
  <c r="E10" i="3"/>
  <c r="E14" i="3" s="1"/>
  <c r="E15" i="3" s="1"/>
  <c r="E17" i="3" s="1"/>
  <c r="E15" i="4"/>
  <c r="E17" i="4" s="1"/>
  <c r="D19" i="4"/>
  <c r="I29" i="2"/>
  <c r="H39" i="2"/>
  <c r="H41" i="2" s="1"/>
  <c r="K15" i="2"/>
  <c r="I31" i="2"/>
  <c r="K17" i="2"/>
  <c r="I37" i="2"/>
  <c r="I9" i="2"/>
  <c r="H19" i="2"/>
  <c r="H21" i="2" s="1"/>
  <c r="F10" i="4" s="1"/>
  <c r="F12" i="4" s="1"/>
  <c r="F7" i="7" s="1"/>
  <c r="F7" i="3"/>
  <c r="F9" i="3" s="1"/>
  <c r="J28" i="2"/>
  <c r="L8" i="2"/>
  <c r="D19" i="7" l="1"/>
  <c r="D10" i="7"/>
  <c r="D16" i="7" s="1"/>
  <c r="E18" i="4"/>
  <c r="G35" i="4" s="1"/>
  <c r="E8" i="7"/>
  <c r="H6" i="4"/>
  <c r="G6" i="7"/>
  <c r="G17" i="7" s="1"/>
  <c r="F18" i="7"/>
  <c r="E19" i="4"/>
  <c r="G37" i="4"/>
  <c r="H31" i="4" s="1"/>
  <c r="L17" i="2"/>
  <c r="J37" i="2"/>
  <c r="L13" i="2"/>
  <c r="J35" i="2"/>
  <c r="J31" i="2"/>
  <c r="J29" i="2"/>
  <c r="I39" i="2"/>
  <c r="I41" i="2" s="1"/>
  <c r="L15" i="2"/>
  <c r="L11" i="2"/>
  <c r="J33" i="2"/>
  <c r="F15" i="4"/>
  <c r="F17" i="4" s="1"/>
  <c r="F10" i="3"/>
  <c r="F14" i="3" s="1"/>
  <c r="F15" i="3" s="1"/>
  <c r="F17" i="3" s="1"/>
  <c r="J9" i="2"/>
  <c r="G7" i="3"/>
  <c r="G9" i="3" s="1"/>
  <c r="I19" i="2"/>
  <c r="I21" i="2" s="1"/>
  <c r="G10" i="4" s="1"/>
  <c r="G12" i="4" s="1"/>
  <c r="G7" i="7" s="1"/>
  <c r="K28" i="2"/>
  <c r="M8" i="2"/>
  <c r="G18" i="7" l="1"/>
  <c r="E10" i="7"/>
  <c r="E16" i="7" s="1"/>
  <c r="E20" i="7" s="1"/>
  <c r="E19" i="7"/>
  <c r="I6" i="4"/>
  <c r="H6" i="7"/>
  <c r="H17" i="7" s="1"/>
  <c r="F18" i="4"/>
  <c r="H35" i="4" s="1"/>
  <c r="H37" i="4" s="1"/>
  <c r="I31" i="4" s="1"/>
  <c r="F8" i="7"/>
  <c r="D20" i="7"/>
  <c r="M13" i="2"/>
  <c r="K37" i="2"/>
  <c r="K33" i="2"/>
  <c r="K29" i="2"/>
  <c r="J39" i="2"/>
  <c r="J41" i="2" s="1"/>
  <c r="G10" i="3"/>
  <c r="G14" i="3" s="1"/>
  <c r="G15" i="3" s="1"/>
  <c r="G17" i="3" s="1"/>
  <c r="G15" i="4"/>
  <c r="G17" i="4" s="1"/>
  <c r="K31" i="2"/>
  <c r="M11" i="2"/>
  <c r="K35" i="2"/>
  <c r="M17" i="2"/>
  <c r="M15" i="2"/>
  <c r="K9" i="2"/>
  <c r="H7" i="3"/>
  <c r="H9" i="3" s="1"/>
  <c r="J19" i="2"/>
  <c r="J21" i="2" s="1"/>
  <c r="H10" i="4" s="1"/>
  <c r="H12" i="4" s="1"/>
  <c r="H7" i="7" s="1"/>
  <c r="L28" i="2"/>
  <c r="N8" i="2"/>
  <c r="L37" i="2" l="1"/>
  <c r="H18" i="7"/>
  <c r="J6" i="4"/>
  <c r="I6" i="7"/>
  <c r="I17" i="7" s="1"/>
  <c r="G18" i="4"/>
  <c r="I35" i="4" s="1"/>
  <c r="I37" i="4" s="1"/>
  <c r="J31" i="4" s="1"/>
  <c r="G8" i="7"/>
  <c r="F19" i="4"/>
  <c r="N13" i="2"/>
  <c r="F19" i="7"/>
  <c r="F10" i="7"/>
  <c r="F16" i="7" s="1"/>
  <c r="F20" i="7" s="1"/>
  <c r="L33" i="2"/>
  <c r="N17" i="2"/>
  <c r="L35" i="2"/>
  <c r="N11" i="2"/>
  <c r="L29" i="2"/>
  <c r="K39" i="2"/>
  <c r="K41" i="2" s="1"/>
  <c r="G19" i="4"/>
  <c r="L31" i="2"/>
  <c r="H15" i="4"/>
  <c r="H17" i="4" s="1"/>
  <c r="H10" i="3"/>
  <c r="H14" i="3" s="1"/>
  <c r="H15" i="3" s="1"/>
  <c r="H17" i="3" s="1"/>
  <c r="N15" i="2"/>
  <c r="L9" i="2"/>
  <c r="K19" i="2"/>
  <c r="K21" i="2" s="1"/>
  <c r="I10" i="4" s="1"/>
  <c r="I12" i="4" s="1"/>
  <c r="I7" i="7" s="1"/>
  <c r="I7" i="3"/>
  <c r="I9" i="3" s="1"/>
  <c r="M28" i="2"/>
  <c r="O8" i="2"/>
  <c r="O13" i="2" l="1"/>
  <c r="G10" i="7"/>
  <c r="G16" i="7" s="1"/>
  <c r="G20" i="7" s="1"/>
  <c r="G19" i="7"/>
  <c r="I18" i="7"/>
  <c r="K6" i="4"/>
  <c r="J6" i="7"/>
  <c r="J17" i="7" s="1"/>
  <c r="H18" i="4"/>
  <c r="J35" i="4" s="1"/>
  <c r="H8" i="7"/>
  <c r="J37" i="4"/>
  <c r="K31" i="4" s="1"/>
  <c r="O15" i="2"/>
  <c r="O17" i="2"/>
  <c r="I10" i="3"/>
  <c r="I14" i="3" s="1"/>
  <c r="I15" i="3" s="1"/>
  <c r="I17" i="3" s="1"/>
  <c r="I15" i="4"/>
  <c r="I17" i="4" s="1"/>
  <c r="O11" i="2"/>
  <c r="M37" i="2"/>
  <c r="M29" i="2"/>
  <c r="L39" i="2"/>
  <c r="L41" i="2" s="1"/>
  <c r="M35" i="2"/>
  <c r="M33" i="2"/>
  <c r="M31" i="2"/>
  <c r="M9" i="2"/>
  <c r="L19" i="2"/>
  <c r="L21" i="2" s="1"/>
  <c r="J10" i="4" s="1"/>
  <c r="J12" i="4" s="1"/>
  <c r="J7" i="7" s="1"/>
  <c r="J7" i="3"/>
  <c r="J9" i="3" s="1"/>
  <c r="N28" i="2"/>
  <c r="P8" i="2"/>
  <c r="P13" i="2" l="1"/>
  <c r="H19" i="4"/>
  <c r="L6" i="4"/>
  <c r="K6" i="7"/>
  <c r="K17" i="7" s="1"/>
  <c r="I18" i="4"/>
  <c r="K35" i="4" s="1"/>
  <c r="K37" i="4" s="1"/>
  <c r="L31" i="4" s="1"/>
  <c r="I8" i="7"/>
  <c r="J18" i="7"/>
  <c r="H19" i="7"/>
  <c r="H10" i="7"/>
  <c r="H16" i="7" s="1"/>
  <c r="P11" i="2"/>
  <c r="P15" i="2"/>
  <c r="P17" i="2"/>
  <c r="N31" i="2"/>
  <c r="I19" i="4"/>
  <c r="N33" i="2"/>
  <c r="N35" i="2"/>
  <c r="N29" i="2"/>
  <c r="M39" i="2"/>
  <c r="M41" i="2" s="1"/>
  <c r="J15" i="4"/>
  <c r="J17" i="4" s="1"/>
  <c r="J10" i="3"/>
  <c r="J14" i="3" s="1"/>
  <c r="J15" i="3" s="1"/>
  <c r="J17" i="3" s="1"/>
  <c r="N37" i="2"/>
  <c r="N9" i="2"/>
  <c r="M19" i="2"/>
  <c r="M21" i="2" s="1"/>
  <c r="K10" i="4" s="1"/>
  <c r="K12" i="4" s="1"/>
  <c r="K7" i="7" s="1"/>
  <c r="K7" i="3"/>
  <c r="K9" i="3" s="1"/>
  <c r="O28" i="2"/>
  <c r="Q8" i="2"/>
  <c r="Q13" i="2" l="1"/>
  <c r="I10" i="7"/>
  <c r="I16" i="7" s="1"/>
  <c r="I20" i="7" s="1"/>
  <c r="I19" i="7"/>
  <c r="J18" i="4"/>
  <c r="J8" i="7"/>
  <c r="K18" i="7"/>
  <c r="H20" i="7"/>
  <c r="M6" i="4"/>
  <c r="L6" i="7"/>
  <c r="L17" i="7" s="1"/>
  <c r="O31" i="2"/>
  <c r="Q15" i="2"/>
  <c r="Q17" i="2"/>
  <c r="O37" i="2"/>
  <c r="L35" i="4"/>
  <c r="L37" i="4" s="1"/>
  <c r="M31" i="4" s="1"/>
  <c r="J19" i="4"/>
  <c r="Q11" i="2"/>
  <c r="K10" i="3"/>
  <c r="K14" i="3" s="1"/>
  <c r="K15" i="3" s="1"/>
  <c r="K17" i="3" s="1"/>
  <c r="K15" i="4"/>
  <c r="K17" i="4" s="1"/>
  <c r="O29" i="2"/>
  <c r="N39" i="2"/>
  <c r="N41" i="2" s="1"/>
  <c r="O33" i="2"/>
  <c r="O35" i="2"/>
  <c r="O9" i="2"/>
  <c r="L7" i="3"/>
  <c r="L9" i="3" s="1"/>
  <c r="N19" i="2"/>
  <c r="N21" i="2" s="1"/>
  <c r="L10" i="4" s="1"/>
  <c r="L12" i="4" s="1"/>
  <c r="L7" i="7" s="1"/>
  <c r="P28" i="2"/>
  <c r="R8" i="2"/>
  <c r="R13" i="2" l="1"/>
  <c r="L18" i="7"/>
  <c r="J19" i="7"/>
  <c r="J10" i="7"/>
  <c r="J16" i="7" s="1"/>
  <c r="N6" i="4"/>
  <c r="M6" i="7"/>
  <c r="M17" i="7" s="1"/>
  <c r="K18" i="4"/>
  <c r="M35" i="4" s="1"/>
  <c r="M37" i="4" s="1"/>
  <c r="N31" i="4" s="1"/>
  <c r="K8" i="7"/>
  <c r="R15" i="2"/>
  <c r="P37" i="2"/>
  <c r="R11" i="2"/>
  <c r="R17" i="2"/>
  <c r="P33" i="2"/>
  <c r="P29" i="2"/>
  <c r="O39" i="2"/>
  <c r="O41" i="2" s="1"/>
  <c r="L10" i="3"/>
  <c r="L14" i="3" s="1"/>
  <c r="L15" i="3" s="1"/>
  <c r="L17" i="3" s="1"/>
  <c r="L15" i="4"/>
  <c r="L17" i="4" s="1"/>
  <c r="P35" i="2"/>
  <c r="P31" i="2"/>
  <c r="P9" i="2"/>
  <c r="M7" i="3"/>
  <c r="M9" i="3" s="1"/>
  <c r="O19" i="2"/>
  <c r="O21" i="2" s="1"/>
  <c r="M10" i="4" s="1"/>
  <c r="M12" i="4" s="1"/>
  <c r="M7" i="7" s="1"/>
  <c r="Q28" i="2"/>
  <c r="K19" i="4" l="1"/>
  <c r="O6" i="4"/>
  <c r="N6" i="7"/>
  <c r="N17" i="7" s="1"/>
  <c r="L18" i="4"/>
  <c r="L8" i="7"/>
  <c r="J20" i="7"/>
  <c r="K10" i="7"/>
  <c r="K16" i="7" s="1"/>
  <c r="K20" i="7" s="1"/>
  <c r="K19" i="7"/>
  <c r="M18" i="7"/>
  <c r="Q37" i="2"/>
  <c r="Q31" i="2"/>
  <c r="Q35" i="2"/>
  <c r="N35" i="4"/>
  <c r="N37" i="4" s="1"/>
  <c r="O31" i="4" s="1"/>
  <c r="M10" i="3"/>
  <c r="M14" i="3" s="1"/>
  <c r="M15" i="3" s="1"/>
  <c r="M17" i="3" s="1"/>
  <c r="M15" i="4"/>
  <c r="M17" i="4" s="1"/>
  <c r="Q29" i="2"/>
  <c r="P39" i="2"/>
  <c r="P41" i="2" s="1"/>
  <c r="Q33" i="2"/>
  <c r="Q9" i="2"/>
  <c r="N7" i="3"/>
  <c r="N9" i="3" s="1"/>
  <c r="P19" i="2"/>
  <c r="P21" i="2" s="1"/>
  <c r="N10" i="4" s="1"/>
  <c r="N12" i="4" s="1"/>
  <c r="N7" i="7" s="1"/>
  <c r="R28" i="2"/>
  <c r="L19" i="4" l="1"/>
  <c r="L10" i="7"/>
  <c r="L16" i="7" s="1"/>
  <c r="L20" i="7" s="1"/>
  <c r="L19" i="7"/>
  <c r="M18" i="4"/>
  <c r="O35" i="4" s="1"/>
  <c r="O37" i="4" s="1"/>
  <c r="P31" i="4" s="1"/>
  <c r="M8" i="7"/>
  <c r="N18" i="7"/>
  <c r="P6" i="4"/>
  <c r="P6" i="7" s="1"/>
  <c r="P17" i="7" s="1"/>
  <c r="O6" i="7"/>
  <c r="O17" i="7" s="1"/>
  <c r="R33" i="2"/>
  <c r="R37" i="2"/>
  <c r="R35" i="2"/>
  <c r="N15" i="4"/>
  <c r="N17" i="4" s="1"/>
  <c r="N10" i="3"/>
  <c r="N14" i="3" s="1"/>
  <c r="N15" i="3" s="1"/>
  <c r="N17" i="3" s="1"/>
  <c r="R31" i="2"/>
  <c r="R29" i="2"/>
  <c r="Q39" i="2"/>
  <c r="Q41" i="2" s="1"/>
  <c r="R9" i="2"/>
  <c r="O7" i="3"/>
  <c r="O9" i="3" s="1"/>
  <c r="Q19" i="2"/>
  <c r="Q21" i="2" s="1"/>
  <c r="O10" i="4" s="1"/>
  <c r="O12" i="4" s="1"/>
  <c r="O7" i="7" s="1"/>
  <c r="I34" i="5"/>
  <c r="H34" i="5"/>
  <c r="G34" i="5"/>
  <c r="F34" i="5"/>
  <c r="E34" i="5"/>
  <c r="D34" i="5"/>
  <c r="C34" i="5"/>
  <c r="J33" i="5"/>
  <c r="J32" i="5"/>
  <c r="J30" i="5"/>
  <c r="I28" i="5"/>
  <c r="H28" i="5"/>
  <c r="G28" i="5"/>
  <c r="F28" i="5"/>
  <c r="E28" i="5"/>
  <c r="D28" i="5"/>
  <c r="C28" i="5"/>
  <c r="J27" i="5"/>
  <c r="J26" i="5"/>
  <c r="J25" i="5"/>
  <c r="J23" i="5"/>
  <c r="I18" i="5"/>
  <c r="H18" i="5"/>
  <c r="G18" i="5"/>
  <c r="F18" i="5"/>
  <c r="E18" i="5"/>
  <c r="D18" i="5"/>
  <c r="C18" i="5"/>
  <c r="J17" i="5"/>
  <c r="J16" i="5"/>
  <c r="J14" i="5"/>
  <c r="I12" i="5"/>
  <c r="H12" i="5"/>
  <c r="G12" i="5"/>
  <c r="F12" i="5"/>
  <c r="E12" i="5"/>
  <c r="D12" i="5"/>
  <c r="C12" i="5"/>
  <c r="J11" i="5"/>
  <c r="J10" i="5"/>
  <c r="J8" i="5"/>
  <c r="J7" i="5"/>
  <c r="M19" i="4" l="1"/>
  <c r="M19" i="7"/>
  <c r="M10" i="7"/>
  <c r="M16" i="7" s="1"/>
  <c r="M20" i="7" s="1"/>
  <c r="O18" i="7"/>
  <c r="N18" i="4"/>
  <c r="N19" i="4" s="1"/>
  <c r="N8" i="7"/>
  <c r="I36" i="5"/>
  <c r="R39" i="2"/>
  <c r="R41" i="2" s="1"/>
  <c r="P15" i="4" s="1"/>
  <c r="P17" i="4" s="1"/>
  <c r="P8" i="7" s="1"/>
  <c r="P19" i="7" s="1"/>
  <c r="O10" i="3"/>
  <c r="O14" i="3" s="1"/>
  <c r="O15" i="3" s="1"/>
  <c r="O17" i="3" s="1"/>
  <c r="O15" i="4"/>
  <c r="O17" i="4" s="1"/>
  <c r="C36" i="5"/>
  <c r="E36" i="5"/>
  <c r="D36" i="5"/>
  <c r="R19" i="2"/>
  <c r="R21" i="2" s="1"/>
  <c r="P10" i="4" s="1"/>
  <c r="P12" i="4" s="1"/>
  <c r="P7" i="7" s="1"/>
  <c r="P18" i="7" s="1"/>
  <c r="P7" i="3"/>
  <c r="P9" i="3" s="1"/>
  <c r="G36" i="5"/>
  <c r="J34" i="5"/>
  <c r="K30" i="5" s="1"/>
  <c r="F36" i="5"/>
  <c r="H36" i="5"/>
  <c r="J12" i="5"/>
  <c r="K7" i="5" s="1"/>
  <c r="K12" i="5" s="1"/>
  <c r="J18" i="5"/>
  <c r="J28" i="5"/>
  <c r="K25" i="5" s="1"/>
  <c r="P35" i="4" l="1"/>
  <c r="P37" i="4" s="1"/>
  <c r="Q31" i="4" s="1"/>
  <c r="P10" i="7"/>
  <c r="P16" i="7" s="1"/>
  <c r="N10" i="7"/>
  <c r="N16" i="7" s="1"/>
  <c r="N20" i="7" s="1"/>
  <c r="N19" i="7"/>
  <c r="O18" i="4"/>
  <c r="Q35" i="4" s="1"/>
  <c r="Q37" i="4" s="1"/>
  <c r="R31" i="4" s="1"/>
  <c r="O8" i="7"/>
  <c r="K16" i="5"/>
  <c r="K15" i="5"/>
  <c r="P10" i="3"/>
  <c r="P14" i="3" s="1"/>
  <c r="P15" i="3" s="1"/>
  <c r="P18" i="4"/>
  <c r="R35" i="4" s="1"/>
  <c r="K27" i="5"/>
  <c r="K23" i="5"/>
  <c r="K28" i="5" s="1"/>
  <c r="K10" i="5"/>
  <c r="K33" i="5"/>
  <c r="K32" i="5"/>
  <c r="K17" i="5"/>
  <c r="J36" i="5"/>
  <c r="K8" i="5"/>
  <c r="K26" i="5"/>
  <c r="K14" i="5"/>
  <c r="K11" i="5"/>
  <c r="O10" i="7" l="1"/>
  <c r="O16" i="7" s="1"/>
  <c r="O20" i="7" s="1"/>
  <c r="O19" i="7"/>
  <c r="B23" i="7" s="1"/>
  <c r="O19" i="4"/>
  <c r="B22" i="7"/>
  <c r="P20" i="7"/>
  <c r="B21" i="7" s="1"/>
  <c r="B24" i="7" s="1"/>
  <c r="P19" i="4"/>
  <c r="B21" i="4" s="1"/>
  <c r="P17" i="3"/>
  <c r="B18" i="3" s="1"/>
  <c r="B19" i="3"/>
  <c r="R37" i="4"/>
</calcChain>
</file>

<file path=xl/sharedStrings.xml><?xml version="1.0" encoding="utf-8"?>
<sst xmlns="http://schemas.openxmlformats.org/spreadsheetml/2006/main" count="432" uniqueCount="276">
  <si>
    <t>ZAŁOŻENIA DO ANALIZY FINANSOWEJ</t>
  </si>
  <si>
    <t>Działanie, z którego projekt będzie współfinansowany.</t>
  </si>
  <si>
    <t>Czy podatek VAT jest kwalifikowalny?</t>
  </si>
  <si>
    <t>Przyjęty horyzont czasowy inwestycji.</t>
  </si>
  <si>
    <t>Finansowy wskaźnik waloryzacji.</t>
  </si>
  <si>
    <t>Czy projekt jest objęty pomocą publiczną?</t>
  </si>
  <si>
    <t>Czy projekt jest objęty pomocą de minimis?</t>
  </si>
  <si>
    <t>Wnioskowany poziom dofnansowania dla projektów nieobjętych pomocą publiczną.</t>
  </si>
  <si>
    <t>Wyjaśnienie: wpisać rok rozpoczęcia zadań inwestycyjnych lub rok złożenia wniosku o dofinansowanie, jeżeli projekt rozpoczął się przed złożeniem wniosku (pamiętając o zachowaniu spójności z wnioskiem o dofinansowanie).</t>
  </si>
  <si>
    <t>Wyjaśnienie: Należy wskazać (TAK/NIE) czy projekt jest objęty pomocą publiczną/de minimis. W przypadku odpowiedzi TAK, należy uzupełnić zakładkę "POMOC PUBLICZNA". W przypadku odpowiedzi NIE, należy podać poziom (w %) wnioskowanego dofinansowania (pamiętając o zachowaniu spójności z wnioskiem o dofinansowanie).</t>
  </si>
  <si>
    <t>NAKŁADY INWESTYCYJNE PROJEKTU</t>
  </si>
  <si>
    <t>POMOC PUBLICZNA</t>
  </si>
  <si>
    <t>PRZEPŁYWY FINANSOWE</t>
  </si>
  <si>
    <t>EFEKTYWNOŚĆ FINANSOWA PROJEKTU</t>
  </si>
  <si>
    <t>Wyjaśnienie: Podać wartość (w %) finansowej stopy dyskontowej wskazanej przez Instytucję Zarządzającą (Decyzja w przedmiocie zastosowania wartości finansowej stopy dyskontowej należy do Instytucji Zarządzającej).</t>
  </si>
  <si>
    <t>Wyjaśnienie: Wymagane uzupełnienie dla wszystkich rodzajów projektów.</t>
  </si>
  <si>
    <t>Wyjaśnienie: Dla wszystkich rodzajów projektów wymagane uzupełnienie zestawienia stabilności projektu. Dla projektów, których koszty kwalifikowalne wynoszą przynajmniej 50 mln PLN wymagane uzupełnienie zestawienia trwałości wnioskodawcy.</t>
  </si>
  <si>
    <t>TRWAŁOŚĆ FINANSOWA</t>
  </si>
  <si>
    <t>WNIOSKODAWCA:</t>
  </si>
  <si>
    <t>TYTUŁ PROJEKTU:</t>
  </si>
  <si>
    <t>Budżet JST</t>
  </si>
  <si>
    <t>Środki prywatne</t>
  </si>
  <si>
    <t>Razem</t>
  </si>
  <si>
    <t>RAZEM</t>
  </si>
  <si>
    <t>%</t>
  </si>
  <si>
    <t>Środki EFRR</t>
  </si>
  <si>
    <t>KWALIFIKOWALNE</t>
  </si>
  <si>
    <t>NIEKWALIFIKOWALNE</t>
  </si>
  <si>
    <t>Tabela 2b. Źródła finansowania projektu - część nieobjęta pomocą publiczną</t>
  </si>
  <si>
    <t>Sprawdzenie</t>
  </si>
  <si>
    <t>Tabela 2a. Źródła finansowania projektu - część objęta pomocą publiczną</t>
  </si>
  <si>
    <t>Wartość rezydualna</t>
  </si>
  <si>
    <t>Wpływy razem</t>
  </si>
  <si>
    <t>Nakłady odtworzeniowe</t>
  </si>
  <si>
    <t>Wydatki razem</t>
  </si>
  <si>
    <t>Przepływy netto</t>
  </si>
  <si>
    <t>Współczynnik dyskontowy</t>
  </si>
  <si>
    <t>Zdyskontowane przepływy netto</t>
  </si>
  <si>
    <t>FNPV/C</t>
  </si>
  <si>
    <t>FRR/C</t>
  </si>
  <si>
    <t>ROK</t>
  </si>
  <si>
    <t>Kredyty i pożyczki inwestycyjne zaciągnięte na realizację projektu</t>
  </si>
  <si>
    <t>Środki własne bieżące na finansowanie projektu</t>
  </si>
  <si>
    <t>Odsetki od kredytów i pożyczek zaciągniętych na realizację projektu</t>
  </si>
  <si>
    <t>Przepływy pieniężne netto</t>
  </si>
  <si>
    <t>Skumulowane przepływy pieniężne netto</t>
  </si>
  <si>
    <t>Środki pieniężne na koniec okresu</t>
  </si>
  <si>
    <t>Dane historyczne</t>
  </si>
  <si>
    <t>Okres odniesienia</t>
  </si>
  <si>
    <t>Przychody ze sprzedaży/opłat (scenariusz bez projektu)</t>
  </si>
  <si>
    <t>Przychody z budżetu państwa (scenariusz bez projektu)</t>
  </si>
  <si>
    <t>Dotacje na działalność (scenariusz bez projektu)</t>
  </si>
  <si>
    <t>Pozostałe przychody operacyjne (scenariusz bez projektu)</t>
  </si>
  <si>
    <t>Przychody finansowe (scenariusz bez projektu)</t>
  </si>
  <si>
    <t>PRZYCHODY ŁĄCZNIE (scenariusz bez projektu)</t>
  </si>
  <si>
    <t>PRZYCHODY PROJEKTU</t>
  </si>
  <si>
    <t>Wyjaśnienie: W przypadku stosowania metody standardowej, w pozycjach "scenariusz bez projektu" należy wpisać wartość 0, a w pozycjach "scenariusz z projektem" należy podać wartości dla projektu. Dane historyczne należy uzupełnić na podstawie sprawozdań finansowych (RZiS lub księga PiR).</t>
  </si>
  <si>
    <t>PRZYCHODY ŁĄCZNIE (scenariusz z projektem)</t>
  </si>
  <si>
    <t>Przychody finansowe (scenariusz z projektem)</t>
  </si>
  <si>
    <t>Pozostałe przychody operacyjne (scenariusz z projektem)</t>
  </si>
  <si>
    <t>Przychody ze sprzedaży/opłat (scenariusz z projektem)</t>
  </si>
  <si>
    <t>Przychody z budżetu państwa (scenariusz z projektem)</t>
  </si>
  <si>
    <t>Dotacje na działalność (scenariusz z projektem)</t>
  </si>
  <si>
    <t>Eksploatacja i utrzymanie (scenariusz bez projektu)</t>
  </si>
  <si>
    <t>Administracyjne i ogólne (scenariusz bez projektu)</t>
  </si>
  <si>
    <t>Związane ze sprzedażą i dystrybucją (scenariusz bez projektu)</t>
  </si>
  <si>
    <t>Wynagrodzenia (scenariusz bez projektu)</t>
  </si>
  <si>
    <t>Podatki bezpośrednie (scenariusz bez projektu)</t>
  </si>
  <si>
    <t>KOSZTY ŁĄCZNIE (scenariusz bez projektu)</t>
  </si>
  <si>
    <t>KOSZTY ŁĄCZNIE (scenariusz z projektem)</t>
  </si>
  <si>
    <t>KOSZTY PROJEKTU</t>
  </si>
  <si>
    <t>Eksploatacja i utrzymanie (scenariusz z projektem)</t>
  </si>
  <si>
    <t>Administracyjne i ogólne (scenariusz z projektem)</t>
  </si>
  <si>
    <t>Związane ze sprzedażą i dystrybucją (scenariusz z projektem)</t>
  </si>
  <si>
    <t>Wynagrodzenia (scenariusz z projektem)</t>
  </si>
  <si>
    <t>Podatki bezpośrednie (scenariusz z projektem)</t>
  </si>
  <si>
    <t>Wyjaśnienie: Przyjmuje się, że koszty operacyjne są to koszty eksploatacji i utrzymania (np. surowce, elektryczność, energia cieplna), koszty administracyjne i ogólne, koszty związane ze sprzedażą i dystrybucją. Przy określaniu kosztów operacyjnych na potrzeby analizy projektu nie należy uwzględniać pozycji, które nie powodują rzeczywistego wydatku pieniężnego, nawet jeżeli są one zazwyczaj wykazywane w bilansie lub rachunku zysków i strat. Do kosztów operacyjnych nie należy zatem zaliczać kosztów amortyzacji oraz rezerw na nieprzewidziane wydatki. Jako koszty operacyjne nie są również traktowane koszty finansowania (np. odsetki od kredytów). Podatki bezpośrednie (m.in. podatek od nieruchomości) mogą zostać uwzględnione w analizie finansowej jako koszty, o ile stanowią one faktyczny koszt operacyjny ponoszony w związku z funkcjonowaniem projektu oraz istnieje możliwość ich skwantyfikowania.</t>
  </si>
  <si>
    <t>Przychody projektu</t>
  </si>
  <si>
    <t>Koszty operacyjne projektu</t>
  </si>
  <si>
    <t>Przychody projektu (wpłaty bezpośrednie)</t>
  </si>
  <si>
    <t>Zmiany w kapitale obrotowym netto</t>
  </si>
  <si>
    <t>Nakłady inwestycyjne projektu</t>
  </si>
  <si>
    <t>Wkład własny na inwestycje</t>
  </si>
  <si>
    <t>Czy projekt jest stabilny finansowo?</t>
  </si>
  <si>
    <t>Wyjaśnienie: W przypadku, gdy w projekcie występuje Operator/Partner, tabelę należy powielić dla każdego podmiotu zaangażowanego w projekt, zaś w pierwszej tabeli należy przedstawić analizę skonsolidowaną. Dane historyczne należy pobrać z bilansu oraz rachunku zysków i strat bądź księgi przychodów i rozchodów.</t>
  </si>
  <si>
    <t>Nie dotyczy JST.</t>
  </si>
  <si>
    <t>Przepływy w ramach projektu</t>
  </si>
  <si>
    <t>Dotacje operacyjne</t>
  </si>
  <si>
    <t>Wyjaśnienie: Wartości wskaźników podanych poniżej są podstawą dla prognozowania wartości analizy finansowej i ekonomicznej dla projektu. Należy korzystać z aktualnych wartości prognozowanych wskaźników rozwoju gospodarczego Polski - w razie potrzeby, poniższe zestawienie należy uaktualnić.</t>
  </si>
  <si>
    <t>Rok</t>
  </si>
  <si>
    <t>Stopa wzrostu PKB</t>
  </si>
  <si>
    <t>Dynamika realnego wzrostu płac</t>
  </si>
  <si>
    <t>PKB dynamika realna</t>
  </si>
  <si>
    <t>Tabela 5. Kalkulacja przychodów</t>
  </si>
  <si>
    <t>Tabela 6. Kalkulacja kosztów operacyjnych</t>
  </si>
  <si>
    <t>Tabela 7. Warianty rozwoju gospodarczego Polski (wariant podstawowy)</t>
  </si>
  <si>
    <t>Tabela 8. Analiza finansowej opłacalności inwestycji (finansowy zwrot z inwestycji) - FNPV/C i FRR/C</t>
  </si>
  <si>
    <t>Tabela 9. Analiza stabilności finansowej projektu</t>
  </si>
  <si>
    <t>Tabela 10. Analiza trwałości finansowej Wnioskodawcy</t>
  </si>
  <si>
    <t>Wielkość zatrudnienia</t>
  </si>
  <si>
    <t>Tabela 3. Analiza wielkości przedsiębiorstwa (niezależnego)</t>
  </si>
  <si>
    <t>MIKRO</t>
  </si>
  <si>
    <t>MAŁE</t>
  </si>
  <si>
    <t>ŚREDNIE</t>
  </si>
  <si>
    <t>Czy spełnia warunek:</t>
  </si>
  <si>
    <t>Roczny obrót (EUR)</t>
  </si>
  <si>
    <t>Suma aktywów bilansu (EUR)</t>
  </si>
  <si>
    <t>Tabela 4a. Analiza znajdowania się w trudnej sytuacji ekonomicznej (dotyczy MŚP)</t>
  </si>
  <si>
    <t>EBITDA</t>
  </si>
  <si>
    <t>Tabela 4b. Analiza znajdowania się w trudnej sytuacji ekonomicznej (inne niż MŚP)</t>
  </si>
  <si>
    <t>Bieżący wynik finansowy netto</t>
  </si>
  <si>
    <t>Niepodzielony wynik finansowy lat ubiegłych</t>
  </si>
  <si>
    <t>Kapitał zapasowy</t>
  </si>
  <si>
    <t>Kapitał podstawowy</t>
  </si>
  <si>
    <t>Pozostałe kapitały (fundusze) rezerwowe</t>
  </si>
  <si>
    <t>Kapitał z aktualizacji wyceny</t>
  </si>
  <si>
    <t>Share premium</t>
  </si>
  <si>
    <t>WARUNEK 1</t>
  </si>
  <si>
    <t>WARUNEK 2</t>
  </si>
  <si>
    <t>CZY SPEŁNIA:</t>
  </si>
  <si>
    <t>KATEGORIA</t>
  </si>
  <si>
    <t>TAK</t>
  </si>
  <si>
    <t>NIE</t>
  </si>
  <si>
    <t>INSTRUKCJA:</t>
  </si>
  <si>
    <t>Prosimy o wypełnianie komórek oznaczonych kolorem jasnozielonym. Pola szare są wyliczane automatycznie.</t>
  </si>
  <si>
    <t>Wyjaśnienie: Podatek od towarów i usług (VAT) może być uznany za koszt kwalifikowalny tylko wtedy, gdy wnioskodawca nie ma prawnej możliwości jego odzyskania zgodnie z przepisami prawa krajowego. Co do zasady kwestię kwalifikowalności podatku VAT w ramach projektu należy rozpatrywać, gdy wnioskodawcy ani żadnemu innemu podmiotowi zaangażowanemu w realizację projektu lub wykorzystującemu do działalności opodatkowanej produkty będące efektem realizacji projektu, zarówno w fazie realizacyjnej jak i operacyjnej, zgodnie z obowiązującym prawodawstwem krajowym, nie przysługuje prawo do obniżenia kwoty podatku należnego o kwotę podatku naliczonego lub ubiegania się o zwrot podatku VAT. Posiadanie prawnej możliwości odzyskania podatku VAT wyklucza uznanie wydatku za kwalifikowalny, nawet jeśli faktycznie zwrot nie nastąpił, np. ze względu na niepodjęcie przez podmiot czynności zmierzających do realizacji tego prawa.</t>
  </si>
  <si>
    <t>Wyjaśnienie: Podać numer działania zgodnie ze Szczegółowym Opisem Priorytetów Programu Fundusze Europejskie dla Kujaw i Pomorza 2021-2027.</t>
  </si>
  <si>
    <t>Kapitał obcy/Kapitał własny (wartość księgowa)</t>
  </si>
  <si>
    <t>Pokrycie odsetek</t>
  </si>
  <si>
    <t>Wyjaśnienie: Wartość ujemna wskaźnika świadczy o potrzebie dofinansowania projektu.</t>
  </si>
  <si>
    <t>Instrukcja: Należy uzupełnić komórki oznaczone kolorem jasnozielonym (w przypadku braku wartości wpisać 0). Wartości przychodów i kosztów uzupełniane są automatycznie. W razie, gdy okres referencyjny jest krótszy od okresu ekonomicznego życia projektu, należy uzupełnić wartość rezydualną w ostatnim roku analizy.</t>
  </si>
  <si>
    <r>
      <t>Zysk/strata netto Podmiotu (</t>
    </r>
    <r>
      <rPr>
        <i/>
        <sz val="12"/>
        <color theme="1"/>
        <rFont val="Arial"/>
        <family val="2"/>
        <charset val="238"/>
      </rPr>
      <t>pozycja z RZiS</t>
    </r>
    <r>
      <rPr>
        <sz val="12"/>
        <color theme="1"/>
        <rFont val="Arial"/>
        <family val="2"/>
        <charset val="238"/>
      </rPr>
      <t>)</t>
    </r>
  </si>
  <si>
    <r>
      <t>Środki pieniężne (</t>
    </r>
    <r>
      <rPr>
        <i/>
        <sz val="12"/>
        <color theme="1"/>
        <rFont val="Arial"/>
        <family val="2"/>
        <charset val="238"/>
      </rPr>
      <t>pozycja z bilansu</t>
    </r>
    <r>
      <rPr>
        <sz val="12"/>
        <color theme="1"/>
        <rFont val="Arial"/>
        <family val="2"/>
        <charset val="238"/>
      </rPr>
      <t>)</t>
    </r>
  </si>
  <si>
    <r>
      <t>Należności łączne od kontrahentów (</t>
    </r>
    <r>
      <rPr>
        <i/>
        <sz val="12"/>
        <color theme="1"/>
        <rFont val="Arial"/>
        <family val="2"/>
        <charset val="238"/>
      </rPr>
      <t>pozycja z bilansu</t>
    </r>
    <r>
      <rPr>
        <sz val="12"/>
        <color theme="1"/>
        <rFont val="Arial"/>
        <family val="2"/>
        <charset val="238"/>
      </rPr>
      <t>)</t>
    </r>
  </si>
  <si>
    <t>Instrukcja: Należy uzupełnić komórki oznaczone kolorem jasnozielonym (w przypadku braku wartości wpisać 0). Wkład własny na inwestycje obejmuje środki na pokrycie nakładów inwestycyjnych projektu niefinansowanych ze środków EFRR. W przypadku finansowania projektu kredytem, należy uwzględnić uzyskane środki z kredytu po stronie wpływów oraz spłaty kredytu (raty i odsetki) po stronie wydatków.</t>
  </si>
  <si>
    <t>FEKP.01.01</t>
  </si>
  <si>
    <t>FEKP.01.02</t>
  </si>
  <si>
    <t>FEKP.01.03</t>
  </si>
  <si>
    <t>FEKP.03.01</t>
  </si>
  <si>
    <t>FEKP.03.02</t>
  </si>
  <si>
    <t>FEKP.04.01</t>
  </si>
  <si>
    <t>FEKP.04.02</t>
  </si>
  <si>
    <t>FEKP.04.03</t>
  </si>
  <si>
    <t>FEKP.05.01</t>
  </si>
  <si>
    <t>FEKP.05.02</t>
  </si>
  <si>
    <t>FEKP.05.03</t>
  </si>
  <si>
    <t>FEKP.05.04</t>
  </si>
  <si>
    <t>FEKP.05.05</t>
  </si>
  <si>
    <t>FEKP.05.06</t>
  </si>
  <si>
    <t>FEKP.05.07</t>
  </si>
  <si>
    <t>FEKP.05.08</t>
  </si>
  <si>
    <t>FEKP.05.09</t>
  </si>
  <si>
    <t>FEKP.05.10</t>
  </si>
  <si>
    <t>FEKP.05.11</t>
  </si>
  <si>
    <t>FEKP.06.01</t>
  </si>
  <si>
    <t>FEKP.06.02</t>
  </si>
  <si>
    <t>FEKP.06.03</t>
  </si>
  <si>
    <t>FEKP.06.04</t>
  </si>
  <si>
    <t>FEKP.06.05</t>
  </si>
  <si>
    <t>FEKP.06.06</t>
  </si>
  <si>
    <t>FEKP.06.07</t>
  </si>
  <si>
    <t>FEKP.06.08</t>
  </si>
  <si>
    <t>FEKP.06.09</t>
  </si>
  <si>
    <t>FEKP.06.10</t>
  </si>
  <si>
    <t>FEKP.06.11</t>
  </si>
  <si>
    <t>FEKP.06.12</t>
  </si>
  <si>
    <t>FEKP.07.01</t>
  </si>
  <si>
    <t>FEKP.07.02</t>
  </si>
  <si>
    <t>FEKP.07.03</t>
  </si>
  <si>
    <t>FEKP.07.04</t>
  </si>
  <si>
    <t>FEKP.08.01</t>
  </si>
  <si>
    <t>FEKP.08.02</t>
  </si>
  <si>
    <t>FEKP.08.03</t>
  </si>
  <si>
    <t>FEKP.08.04</t>
  </si>
  <si>
    <t>FEKP.08.05</t>
  </si>
  <si>
    <t>FEKP.08.06</t>
  </si>
  <si>
    <t>FEKP.08.07</t>
  </si>
  <si>
    <t>FEKP.08.08</t>
  </si>
  <si>
    <t>FEKP.08.09</t>
  </si>
  <si>
    <t>FEKP.08.10</t>
  </si>
  <si>
    <t>FEKP.08.11</t>
  </si>
  <si>
    <t>FEKP.08.12</t>
  </si>
  <si>
    <t>FEKP.08.13</t>
  </si>
  <si>
    <t>FEKP.08.14</t>
  </si>
  <si>
    <t>FEKP.08.15</t>
  </si>
  <si>
    <t>FEKP.08.16</t>
  </si>
  <si>
    <t>FEKP.08.17</t>
  </si>
  <si>
    <t>FEKP.08.18</t>
  </si>
  <si>
    <t>FEKP.08.19</t>
  </si>
  <si>
    <t>FEKP.08.20</t>
  </si>
  <si>
    <t>FEKP.08.21</t>
  </si>
  <si>
    <t>FEKP.08.22</t>
  </si>
  <si>
    <t>FEKP.08.23</t>
  </si>
  <si>
    <t>FEKP.08.24</t>
  </si>
  <si>
    <t>FEKP.08.25</t>
  </si>
  <si>
    <t>FEKP.09.01</t>
  </si>
  <si>
    <t>FEKP.09.02</t>
  </si>
  <si>
    <t>FEKP.10.01</t>
  </si>
  <si>
    <t>FEKP.10.02</t>
  </si>
  <si>
    <t>FEKP.02.01</t>
  </si>
  <si>
    <t>FEKP.02.02</t>
  </si>
  <si>
    <t>FEKP.02.03</t>
  </si>
  <si>
    <t>FEKP.02.04</t>
  </si>
  <si>
    <t>FEKP.02.05</t>
  </si>
  <si>
    <t>FEKP.02.06</t>
  </si>
  <si>
    <t>FEKP.02.07</t>
  </si>
  <si>
    <t>FEKP.02.08</t>
  </si>
  <si>
    <t>FEKP.02.09</t>
  </si>
  <si>
    <t>FEKP.02.10</t>
  </si>
  <si>
    <t>FEKP.02.11</t>
  </si>
  <si>
    <t>FEKP.02.12</t>
  </si>
  <si>
    <t>FEKP.02.13</t>
  </si>
  <si>
    <t>FEKP.02.14</t>
  </si>
  <si>
    <t>FEKP.02.15</t>
  </si>
  <si>
    <t>FEKP.01.04</t>
  </si>
  <si>
    <t>FEKP.01.05</t>
  </si>
  <si>
    <t>FEKP.01.06</t>
  </si>
  <si>
    <t>FEKP.01.07</t>
  </si>
  <si>
    <t>WYBIERZ ROK:</t>
  </si>
  <si>
    <t>Tabela 1. Źródła finansowania wydatków projektu</t>
  </si>
  <si>
    <t>Wyjaśnienie: Wymagane uzupełnienie dla wszystkich rodzajów projektów. Końcową datą kwalifikowalności wydatków jest 31 grudnia 2029r. Proszę podać wartości nakładów w komórkach dla odpowiednich lat, w których będą wydatki ponoszone.</t>
  </si>
  <si>
    <t>Wyjaśnienie: Podać liczbę lat dla okresu odniesienia (faza inwestycyjna i operacyjna) wskazanego przez Instytucję Zarządzającą dla danego naboru (szczegółowe zasady dot. wyznaczania okresu odniesienia są określane przez Instytucję Zarządzającą).</t>
  </si>
  <si>
    <t>Rok rozpoczęcia realizacji projektu (rok bazowy).</t>
  </si>
  <si>
    <r>
      <t>Zobowiązania długookresowe (</t>
    </r>
    <r>
      <rPr>
        <i/>
        <sz val="12"/>
        <color theme="1"/>
        <rFont val="Arial"/>
        <family val="2"/>
        <charset val="238"/>
      </rPr>
      <t>pozycja z bilansu</t>
    </r>
    <r>
      <rPr>
        <sz val="12"/>
        <color theme="1"/>
        <rFont val="Arial"/>
        <family val="2"/>
        <charset val="238"/>
      </rPr>
      <t>)</t>
    </r>
  </si>
  <si>
    <r>
      <t>Zmiany w kapitale obrotowym netto (</t>
    </r>
    <r>
      <rPr>
        <i/>
        <sz val="12"/>
        <color theme="1"/>
        <rFont val="Arial"/>
        <family val="2"/>
        <charset val="238"/>
      </rPr>
      <t>różnica pomiędzy aktywami bieżącymi i zobowiązaniami bieżącymi</t>
    </r>
    <r>
      <rPr>
        <sz val="12"/>
        <color theme="1"/>
        <rFont val="Arial"/>
        <family val="2"/>
        <charset val="238"/>
      </rPr>
      <t>)</t>
    </r>
  </si>
  <si>
    <t>Nakłady odtworzeniowe projektu</t>
  </si>
  <si>
    <t>Budżet państwa</t>
  </si>
  <si>
    <t>Inne publiczne</t>
  </si>
  <si>
    <t>Wyjaśnienie: Wymagane uzupełnienie dla projektów objętych pomocą publiczną/de minimis. Należy pamiętać o zachowaniu zgodności danych z tabelą nr 1.</t>
  </si>
  <si>
    <t>ANALIZA EKONOMICZNA</t>
  </si>
  <si>
    <t>Wyjaśnienie: Wymagana dla projektów, których koszty kwalifikowalne wynoszą przynajmniej 50 mln PLN.</t>
  </si>
  <si>
    <t>Tabela 8. Ocena ekonomicznej efektywności inwestycji</t>
  </si>
  <si>
    <t>korekty fiskalne - VAT</t>
  </si>
  <si>
    <t>Przepływy pieniężne po korektach</t>
  </si>
  <si>
    <t>efekty środowiskowe</t>
  </si>
  <si>
    <t>korzyści ekonomiczne</t>
  </si>
  <si>
    <t>korzyści społeczne</t>
  </si>
  <si>
    <t>koszty społeczne</t>
  </si>
  <si>
    <t>Korekty razem</t>
  </si>
  <si>
    <t>Zdyskontowane korzyści (B)</t>
  </si>
  <si>
    <t xml:space="preserve">Zdyskontowane koszty (C) </t>
  </si>
  <si>
    <t>ENPV</t>
  </si>
  <si>
    <t>ERR</t>
  </si>
  <si>
    <t>B/C</t>
  </si>
  <si>
    <t>Czy projekt jest efektywny?</t>
  </si>
  <si>
    <t>Instrukcja: Należy uzupełnić komórki oznaczone kolorem jasnozielonym (w przypadku braku wartości wpisać 0). Założenia do kalkulacji efektów, korzyści i kosztów ekonomicznych należy opisać w Studium Wykonalności.</t>
  </si>
  <si>
    <t>Wpływy finansowe projektu</t>
  </si>
  <si>
    <t>Wydatki finansowe projektu</t>
  </si>
  <si>
    <t>FEKP.01.08</t>
  </si>
  <si>
    <t>FEKP.02.16</t>
  </si>
  <si>
    <t>FEKP.02.17</t>
  </si>
  <si>
    <t>FEKP.02.18</t>
  </si>
  <si>
    <t>FEKP.02.19</t>
  </si>
  <si>
    <t>FEKP.02.20</t>
  </si>
  <si>
    <t>FEKP.03.03</t>
  </si>
  <si>
    <t>FEKP.05.12</t>
  </si>
  <si>
    <t>FEKP.05.13</t>
  </si>
  <si>
    <t>FEKP.05.14</t>
  </si>
  <si>
    <t>FEKP.05.15</t>
  </si>
  <si>
    <t>FEKP.05.16</t>
  </si>
  <si>
    <t>FEKP.06.13</t>
  </si>
  <si>
    <t>FEKP.06.14</t>
  </si>
  <si>
    <t>FEKP.06.15</t>
  </si>
  <si>
    <t>FEKP.06.16</t>
  </si>
  <si>
    <t>FEKP.08.26</t>
  </si>
  <si>
    <t>FEKP.08.27</t>
  </si>
  <si>
    <t>FEKP.08.28</t>
  </si>
  <si>
    <t>SPIS TREŚCI:</t>
  </si>
  <si>
    <t>ZAŁOŻENIA DO ANALIZY</t>
  </si>
  <si>
    <t>NAKŁADY INWESTYCYJNE</t>
  </si>
  <si>
    <t>PRZEPŁYWY FINANSOWE PROJEKTU</t>
  </si>
  <si>
    <t>WSKAŹNIKI EFEKTYWNOŚCI FINANSOWEJ</t>
  </si>
  <si>
    <t>TRWAŁOŚĆ I STABILNOŚĆ FINANSOWA</t>
  </si>
  <si>
    <t>ARKUSZ KALKULACYJNY DO ANALIZY FINANSOWEJ DLA PROJEKTÓW FINANSOWANYCH Z EFRR W RAMACH PROGRAMU FUNDUSZE EUROPEJSKIE DLA KUJAW I POMORZA 2021-2027 (projekty od 50 mln zł)</t>
  </si>
  <si>
    <t>Arkusz kalkulacyjny stanowi załącznik do Studium Wykonalności i jest integralną częścią tego dokumentu zawierającą tabele na potrzeby wyliczeń do analizy finansowej i ekonomicznej.</t>
  </si>
  <si>
    <t>opracowanie analizy fiansowej - ZEFE.ORG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</si>
</sst>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24">
    <font>
      <sz val="11"/>
      <color theme="1"/>
      <name val="Calibri"/>
      <family val="2"/>
      <charset val="238"/>
      <scheme val="minor"/>
    </font>
    <font>
      <sz val="11"/>
      <color theme="1"/>
      <name val="Calibri"/>
      <family val="2"/>
      <charset val="238"/>
      <scheme val="minor"/>
    </font>
    <font>
      <b/>
      <sz val="12"/>
      <color theme="1"/>
      <name val="Arial"/>
      <family val="2"/>
      <charset val="238"/>
    </font>
    <font>
      <sz val="12"/>
      <color theme="1"/>
      <name val="Arial"/>
      <family val="2"/>
      <charset val="238"/>
    </font>
    <font>
      <b/>
      <sz val="20"/>
      <color theme="1"/>
      <name val="Arial"/>
      <family val="2"/>
      <charset val="238"/>
    </font>
    <font>
      <sz val="10"/>
      <color theme="1"/>
      <name val="Arial"/>
      <family val="2"/>
      <charset val="238"/>
    </font>
    <font>
      <i/>
      <sz val="12"/>
      <color theme="1"/>
      <name val="Arial"/>
      <family val="2"/>
      <charset val="238"/>
    </font>
    <font>
      <b/>
      <sz val="12"/>
      <color theme="0"/>
      <name val="Arial"/>
      <family val="2"/>
      <charset val="238"/>
    </font>
    <font>
      <b/>
      <sz val="9"/>
      <color theme="1"/>
      <name val="Arial"/>
      <family val="2"/>
      <charset val="238"/>
    </font>
    <font>
      <b/>
      <sz val="14"/>
      <color theme="1"/>
      <name val="Arial"/>
      <family val="2"/>
      <charset val="238"/>
    </font>
    <font>
      <b/>
      <sz val="12"/>
      <color rgb="FFFF0000"/>
      <name val="Arial"/>
      <family val="2"/>
      <charset val="238"/>
    </font>
    <font>
      <sz val="12"/>
      <color rgb="FFFF0000"/>
      <name val="Arial"/>
      <family val="2"/>
      <charset val="238"/>
    </font>
    <font>
      <sz val="12"/>
      <name val="Arial"/>
      <family val="2"/>
      <charset val="238"/>
    </font>
    <font>
      <b/>
      <i/>
      <sz val="12"/>
      <color rgb="FFFF0000"/>
      <name val="Arial"/>
      <family val="2"/>
      <charset val="238"/>
    </font>
    <font>
      <sz val="12"/>
      <color theme="0"/>
      <name val="Arial"/>
      <family val="2"/>
      <charset val="238"/>
    </font>
    <font>
      <b/>
      <sz val="11"/>
      <color theme="1"/>
      <name val="Calibri"/>
      <family val="2"/>
      <scheme val="minor"/>
    </font>
    <font>
      <b/>
      <sz val="11"/>
      <color rgb="FFFF0000"/>
      <name val="Czcionka tekstu podstawowego"/>
      <charset val="238"/>
    </font>
    <font>
      <b/>
      <sz val="10"/>
      <color theme="1"/>
      <name val="Calibri"/>
      <family val="2"/>
      <charset val="238"/>
      <scheme val="minor"/>
    </font>
    <font>
      <sz val="10"/>
      <color theme="1"/>
      <name val="Calibri"/>
      <family val="2"/>
      <charset val="238"/>
      <scheme val="minor"/>
    </font>
    <font>
      <sz val="10"/>
      <color theme="1"/>
      <name val="Czcionka tekstu podstawowego"/>
      <family val="2"/>
      <charset val="238"/>
    </font>
    <font>
      <b/>
      <sz val="12"/>
      <color rgb="FFFF0000"/>
      <name val="Calibri"/>
      <family val="2"/>
      <scheme val="minor"/>
    </font>
    <font>
      <sz val="9"/>
      <color theme="1"/>
      <name val="Calibri"/>
      <family val="2"/>
      <charset val="238"/>
      <scheme val="minor"/>
    </font>
    <font>
      <u/>
      <sz val="11"/>
      <color theme="10"/>
      <name val="Calibri"/>
      <family val="2"/>
      <charset val="238"/>
      <scheme val="minor"/>
    </font>
    <font>
      <u/>
      <sz val="12"/>
      <color theme="10"/>
      <name val="Arial"/>
      <family val="2"/>
      <charset val="238"/>
    </font>
  </fonts>
  <fills count="13">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2" fillId="0" borderId="0" applyNumberFormat="0" applyFill="0" applyBorder="0" applyAlignment="0" applyProtection="0"/>
  </cellStyleXfs>
  <cellXfs count="233">
    <xf numFmtId="0" fontId="0" fillId="0" borderId="0" xfId="0"/>
    <xf numFmtId="0" fontId="3" fillId="0" borderId="0" xfId="0" applyFont="1"/>
    <xf numFmtId="0" fontId="2" fillId="3" borderId="12" xfId="0" applyFont="1" applyFill="1" applyBorder="1" applyAlignment="1">
      <alignment horizontal="center" vertical="center"/>
    </xf>
    <xf numFmtId="9" fontId="2" fillId="3" borderId="12" xfId="0" applyNumberFormat="1" applyFont="1" applyFill="1" applyBorder="1" applyAlignment="1">
      <alignment horizontal="center" vertical="center"/>
    </xf>
    <xf numFmtId="0" fontId="7" fillId="0" borderId="0" xfId="0" applyFont="1" applyAlignment="1">
      <alignment horizontal="center" vertical="center"/>
    </xf>
    <xf numFmtId="0" fontId="3" fillId="0" borderId="0" xfId="0" applyFont="1" applyBorder="1" applyAlignment="1">
      <alignment vertical="top" wrapText="1"/>
    </xf>
    <xf numFmtId="0" fontId="2" fillId="3" borderId="20" xfId="0" applyFont="1" applyFill="1" applyBorder="1" applyAlignment="1">
      <alignment horizontal="center" vertical="center"/>
    </xf>
    <xf numFmtId="0" fontId="2" fillId="5" borderId="0" xfId="0" applyFont="1" applyFill="1"/>
    <xf numFmtId="0" fontId="3" fillId="5" borderId="0" xfId="0" applyFont="1" applyFill="1"/>
    <xf numFmtId="0" fontId="2" fillId="4" borderId="1" xfId="0" applyFont="1" applyFill="1" applyBorder="1" applyAlignment="1">
      <alignment horizontal="center" vertical="center"/>
    </xf>
    <xf numFmtId="4" fontId="3" fillId="5" borderId="1" xfId="0" applyNumberFormat="1" applyFont="1" applyFill="1" applyBorder="1" applyAlignment="1">
      <alignment horizontal="center" vertical="center"/>
    </xf>
    <xf numFmtId="10" fontId="3" fillId="5" borderId="1" xfId="0" applyNumberFormat="1" applyFont="1" applyFill="1" applyBorder="1" applyAlignment="1">
      <alignment horizontal="center" vertical="center"/>
    </xf>
    <xf numFmtId="4" fontId="2" fillId="5" borderId="1" xfId="0" applyNumberFormat="1" applyFont="1" applyFill="1" applyBorder="1" applyAlignment="1">
      <alignment horizontal="center" vertical="center"/>
    </xf>
    <xf numFmtId="0" fontId="10"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2" fillId="5" borderId="0" xfId="0" applyFont="1" applyFill="1" applyAlignment="1">
      <alignment horizontal="center" vertical="center" wrapText="1"/>
    </xf>
    <xf numFmtId="4" fontId="2" fillId="5" borderId="0" xfId="0" applyNumberFormat="1" applyFont="1" applyFill="1" applyAlignment="1">
      <alignment horizontal="center" vertical="center"/>
    </xf>
    <xf numFmtId="0" fontId="3" fillId="5" borderId="0" xfId="0" applyFont="1" applyFill="1" applyAlignment="1">
      <alignment horizontal="center" vertical="center"/>
    </xf>
    <xf numFmtId="0" fontId="2" fillId="2" borderId="1" xfId="0" applyFont="1" applyFill="1" applyBorder="1" applyAlignment="1">
      <alignment horizontal="center" vertical="center"/>
    </xf>
    <xf numFmtId="2" fontId="3" fillId="8"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xf numFmtId="0" fontId="3" fillId="0" borderId="0" xfId="0" applyFont="1" applyFill="1" applyBorder="1" applyAlignment="1">
      <alignment horizontal="center" vertical="center"/>
    </xf>
    <xf numFmtId="0" fontId="11"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10" fillId="2" borderId="1" xfId="0" applyFont="1" applyFill="1" applyBorder="1" applyAlignment="1">
      <alignment horizontal="center" vertical="center"/>
    </xf>
    <xf numFmtId="0" fontId="11" fillId="0" borderId="0" xfId="0" applyFont="1" applyAlignment="1">
      <alignment horizontal="right" vertical="center"/>
    </xf>
    <xf numFmtId="0" fontId="11" fillId="0" borderId="0" xfId="0" applyFont="1" applyAlignment="1">
      <alignment horizontal="center" vertical="center"/>
    </xf>
    <xf numFmtId="0" fontId="2" fillId="5" borderId="0" xfId="0" applyFont="1" applyFill="1" applyAlignment="1">
      <alignment vertical="center"/>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5" borderId="1" xfId="0" applyFont="1" applyFill="1" applyBorder="1" applyAlignment="1">
      <alignment wrapText="1"/>
    </xf>
    <xf numFmtId="2" fontId="3" fillId="2"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0" fontId="6" fillId="0" borderId="0" xfId="0" applyFont="1" applyAlignment="1">
      <alignment horizontal="left" vertical="center" wrapText="1"/>
    </xf>
    <xf numFmtId="0" fontId="3" fillId="5" borderId="1" xfId="0" applyFont="1" applyFill="1" applyBorder="1" applyAlignment="1">
      <alignment horizontal="left" vertical="center" wrapText="1"/>
    </xf>
    <xf numFmtId="165" fontId="3" fillId="5" borderId="1" xfId="1" applyNumberFormat="1" applyFont="1" applyFill="1" applyBorder="1" applyAlignment="1">
      <alignment horizontal="center" vertical="center"/>
    </xf>
    <xf numFmtId="165" fontId="3" fillId="0" borderId="1" xfId="0" applyNumberFormat="1" applyFont="1" applyBorder="1" applyAlignment="1">
      <alignment horizontal="center"/>
    </xf>
    <xf numFmtId="0" fontId="2" fillId="0" borderId="0" xfId="0" applyFont="1"/>
    <xf numFmtId="0" fontId="2" fillId="5" borderId="0" xfId="0" applyFont="1" applyFill="1" applyAlignment="1">
      <alignment vertical="center" wrapText="1"/>
    </xf>
    <xf numFmtId="0" fontId="2" fillId="4" borderId="1" xfId="0" applyFont="1" applyFill="1" applyBorder="1"/>
    <xf numFmtId="0" fontId="3" fillId="5" borderId="1" xfId="0" applyFont="1" applyFill="1" applyBorder="1"/>
    <xf numFmtId="4" fontId="3" fillId="9" borderId="1" xfId="0" applyNumberFormat="1" applyFont="1" applyFill="1" applyBorder="1" applyAlignment="1">
      <alignment horizontal="center" vertical="center"/>
    </xf>
    <xf numFmtId="4" fontId="3" fillId="8" borderId="1" xfId="0" applyNumberFormat="1" applyFont="1" applyFill="1" applyBorder="1" applyAlignment="1">
      <alignment horizontal="center" vertical="center"/>
    </xf>
    <xf numFmtId="0" fontId="2" fillId="5" borderId="1" xfId="0" applyFont="1" applyFill="1" applyBorder="1"/>
    <xf numFmtId="164" fontId="3" fillId="5" borderId="1" xfId="0" applyNumberFormat="1" applyFont="1" applyFill="1" applyBorder="1" applyAlignment="1">
      <alignment horizontal="center" vertical="center"/>
    </xf>
    <xf numFmtId="4" fontId="2" fillId="4" borderId="1" xfId="0" applyNumberFormat="1" applyFont="1" applyFill="1" applyBorder="1" applyAlignment="1">
      <alignment horizontal="center" vertical="center"/>
    </xf>
    <xf numFmtId="10" fontId="2" fillId="4" borderId="1" xfId="1" applyNumberFormat="1" applyFont="1" applyFill="1" applyBorder="1" applyAlignment="1">
      <alignment horizontal="center" vertical="center"/>
    </xf>
    <xf numFmtId="0" fontId="2" fillId="5" borderId="1" xfId="0" applyFont="1" applyFill="1" applyBorder="1" applyAlignment="1">
      <alignment wrapText="1"/>
    </xf>
    <xf numFmtId="0" fontId="12" fillId="0" borderId="1" xfId="0" applyFont="1" applyBorder="1" applyAlignment="1">
      <alignment horizontal="left" vertical="top" wrapText="1"/>
    </xf>
    <xf numFmtId="0" fontId="3" fillId="5" borderId="1" xfId="0" applyFont="1" applyFill="1" applyBorder="1" applyAlignment="1">
      <alignment horizontal="left" vertical="top" wrapText="1"/>
    </xf>
    <xf numFmtId="0" fontId="12" fillId="0" borderId="1" xfId="0" applyFont="1" applyBorder="1" applyAlignment="1">
      <alignment wrapText="1"/>
    </xf>
    <xf numFmtId="0" fontId="2" fillId="4" borderId="1" xfId="0" applyFont="1" applyFill="1" applyBorder="1" applyAlignment="1">
      <alignment wrapText="1"/>
    </xf>
    <xf numFmtId="0" fontId="2" fillId="5" borderId="0" xfId="0" applyFont="1" applyFill="1" applyAlignment="1">
      <alignment vertical="top"/>
    </xf>
    <xf numFmtId="0" fontId="6" fillId="0" borderId="0" xfId="0" applyFont="1" applyFill="1" applyBorder="1" applyAlignment="1">
      <alignment vertical="top" wrapText="1"/>
    </xf>
    <xf numFmtId="2" fontId="2" fillId="2" borderId="1" xfId="0" applyNumberFormat="1" applyFont="1" applyFill="1" applyBorder="1" applyAlignment="1">
      <alignment horizontal="center" vertical="center"/>
    </xf>
    <xf numFmtId="2" fontId="3" fillId="9" borderId="1" xfId="0" applyNumberFormat="1" applyFont="1" applyFill="1" applyBorder="1" applyAlignment="1">
      <alignment horizontal="center" vertical="center"/>
    </xf>
    <xf numFmtId="0" fontId="2" fillId="5" borderId="1" xfId="0" applyFont="1" applyFill="1" applyBorder="1" applyAlignment="1">
      <alignment horizontal="left" vertical="center" wrapText="1"/>
    </xf>
    <xf numFmtId="0" fontId="10" fillId="0" borderId="0" xfId="0" applyFont="1" applyAlignment="1">
      <alignment horizontal="center" vertical="center" wrapText="1"/>
    </xf>
    <xf numFmtId="0" fontId="14" fillId="0" borderId="0" xfId="0" applyFont="1"/>
    <xf numFmtId="10" fontId="2" fillId="3" borderId="12" xfId="0" applyNumberFormat="1" applyFont="1" applyFill="1" applyBorder="1" applyAlignment="1">
      <alignment horizontal="center" vertical="center"/>
    </xf>
    <xf numFmtId="0" fontId="2" fillId="3" borderId="23" xfId="0" applyFont="1" applyFill="1" applyBorder="1" applyAlignment="1">
      <alignment horizontal="center" vertical="center"/>
    </xf>
    <xf numFmtId="4" fontId="2" fillId="11" borderId="1" xfId="0" applyNumberFormat="1" applyFont="1" applyFill="1" applyBorder="1" applyAlignment="1">
      <alignment horizontal="center" vertical="center"/>
    </xf>
    <xf numFmtId="4" fontId="3" fillId="8" borderId="1" xfId="1" applyNumberFormat="1" applyFont="1" applyFill="1" applyBorder="1" applyAlignment="1">
      <alignment horizontal="center" vertical="center"/>
    </xf>
    <xf numFmtId="4" fontId="3" fillId="8" borderId="1" xfId="0" applyNumberFormat="1" applyFont="1" applyFill="1" applyBorder="1"/>
    <xf numFmtId="0" fontId="3" fillId="0" borderId="0" xfId="0" applyFont="1" applyFill="1" applyBorder="1" applyAlignment="1">
      <alignment vertical="center" wrapText="1"/>
    </xf>
    <xf numFmtId="0" fontId="15" fillId="5" borderId="0" xfId="0" applyFont="1" applyFill="1"/>
    <xf numFmtId="0" fontId="0" fillId="5" borderId="0" xfId="0" applyFill="1"/>
    <xf numFmtId="0" fontId="16" fillId="5" borderId="0" xfId="0" applyFont="1" applyFill="1"/>
    <xf numFmtId="0" fontId="17" fillId="4" borderId="1" xfId="0" applyFont="1" applyFill="1" applyBorder="1"/>
    <xf numFmtId="0" fontId="17" fillId="4" borderId="1" xfId="0" applyFont="1" applyFill="1" applyBorder="1" applyAlignment="1">
      <alignment horizontal="center" vertical="center" wrapText="1"/>
    </xf>
    <xf numFmtId="0" fontId="18" fillId="5" borderId="0" xfId="0" applyFont="1" applyFill="1"/>
    <xf numFmtId="0" fontId="18" fillId="5" borderId="1" xfId="0" applyFont="1" applyFill="1" applyBorder="1"/>
    <xf numFmtId="4" fontId="18" fillId="8" borderId="1" xfId="0" applyNumberFormat="1" applyFont="1" applyFill="1" applyBorder="1" applyAlignment="1">
      <alignment horizontal="center" vertical="center"/>
    </xf>
    <xf numFmtId="0" fontId="17" fillId="5" borderId="1" xfId="0" applyFont="1" applyFill="1" applyBorder="1"/>
    <xf numFmtId="4" fontId="17" fillId="5" borderId="1" xfId="0" applyNumberFormat="1" applyFont="1" applyFill="1" applyBorder="1" applyAlignment="1">
      <alignment horizontal="center" vertical="center"/>
    </xf>
    <xf numFmtId="4" fontId="18" fillId="5" borderId="1" xfId="0" applyNumberFormat="1" applyFont="1" applyFill="1" applyBorder="1" applyAlignment="1">
      <alignment horizontal="center" vertical="center"/>
    </xf>
    <xf numFmtId="0" fontId="17" fillId="5" borderId="0" xfId="0" applyFont="1" applyFill="1"/>
    <xf numFmtId="164" fontId="18" fillId="5" borderId="1" xfId="0" applyNumberFormat="1" applyFont="1" applyFill="1" applyBorder="1" applyAlignment="1">
      <alignment horizontal="center" vertical="center"/>
    </xf>
    <xf numFmtId="4" fontId="17" fillId="4" borderId="1" xfId="0" applyNumberFormat="1" applyFont="1" applyFill="1" applyBorder="1" applyAlignment="1">
      <alignment horizontal="center" vertical="center"/>
    </xf>
    <xf numFmtId="10" fontId="17" fillId="4" borderId="1" xfId="1" applyNumberFormat="1" applyFont="1" applyFill="1" applyBorder="1" applyAlignment="1">
      <alignment horizontal="center" vertical="center"/>
    </xf>
    <xf numFmtId="2" fontId="17" fillId="4" borderId="1" xfId="1" applyNumberFormat="1" applyFont="1" applyFill="1" applyBorder="1" applyAlignment="1">
      <alignment horizontal="center" vertical="center"/>
    </xf>
    <xf numFmtId="0" fontId="19" fillId="5" borderId="0" xfId="0" applyFont="1" applyFill="1"/>
    <xf numFmtId="4" fontId="17" fillId="2" borderId="1" xfId="0" applyNumberFormat="1" applyFont="1" applyFill="1" applyBorder="1" applyAlignment="1">
      <alignment horizontal="center" vertical="center"/>
    </xf>
    <xf numFmtId="0" fontId="11" fillId="0" borderId="0" xfId="0" applyFont="1"/>
    <xf numFmtId="0" fontId="3" fillId="0" borderId="35" xfId="0" applyFont="1" applyBorder="1"/>
    <xf numFmtId="0" fontId="3" fillId="0" borderId="36" xfId="0" applyFont="1" applyBorder="1"/>
    <xf numFmtId="0" fontId="3" fillId="0" borderId="37" xfId="0" applyFont="1" applyBorder="1"/>
    <xf numFmtId="0" fontId="8" fillId="0" borderId="0" xfId="0" applyFont="1" applyAlignment="1">
      <alignment horizontal="left" vertical="center" wrapText="1"/>
    </xf>
    <xf numFmtId="0" fontId="8" fillId="0" borderId="0" xfId="0" applyFont="1" applyAlignment="1">
      <alignment horizontal="left" vertical="center" wrapText="1"/>
    </xf>
    <xf numFmtId="0" fontId="9" fillId="10" borderId="38"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10" borderId="19"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0" xfId="0" applyFont="1" applyFill="1" applyAlignment="1">
      <alignment horizontal="center" vertical="center" wrapText="1"/>
    </xf>
    <xf numFmtId="0" fontId="9" fillId="10" borderId="26"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2" fillId="4" borderId="38" xfId="0" applyFont="1" applyFill="1" applyBorder="1" applyAlignment="1">
      <alignment horizontal="center" wrapText="1"/>
    </xf>
    <xf numFmtId="0" fontId="2" fillId="4" borderId="10" xfId="0" applyFont="1" applyFill="1" applyBorder="1" applyAlignment="1">
      <alignment horizontal="center" wrapText="1"/>
    </xf>
    <xf numFmtId="0" fontId="2" fillId="4" borderId="19" xfId="0" applyFont="1" applyFill="1" applyBorder="1" applyAlignment="1">
      <alignment horizont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2" fillId="4" borderId="3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6" xfId="0" applyFont="1" applyFill="1" applyBorder="1" applyAlignment="1">
      <alignment horizontal="center" vertical="center" wrapText="1"/>
    </xf>
    <xf numFmtId="0" fontId="23" fillId="12" borderId="7" xfId="2" applyFont="1" applyFill="1" applyBorder="1" applyAlignment="1">
      <alignment horizontal="center" wrapText="1"/>
    </xf>
    <xf numFmtId="0" fontId="23" fillId="12" borderId="0" xfId="2" applyFont="1" applyFill="1" applyBorder="1" applyAlignment="1">
      <alignment horizontal="center" wrapText="1"/>
    </xf>
    <xf numFmtId="0" fontId="23" fillId="12" borderId="18" xfId="2" applyFont="1" applyFill="1" applyBorder="1" applyAlignment="1">
      <alignment horizontal="center" wrapText="1"/>
    </xf>
    <xf numFmtId="0" fontId="2" fillId="10" borderId="4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43" xfId="0" applyFont="1" applyFill="1" applyBorder="1" applyAlignment="1">
      <alignment horizontal="center" vertical="center" wrapText="1"/>
    </xf>
    <xf numFmtId="0" fontId="23" fillId="12" borderId="8" xfId="2" applyFont="1" applyFill="1" applyBorder="1" applyAlignment="1">
      <alignment horizontal="center" vertical="center"/>
    </xf>
    <xf numFmtId="0" fontId="23" fillId="12" borderId="9" xfId="2" applyFont="1" applyFill="1" applyBorder="1" applyAlignment="1">
      <alignment horizontal="center" vertical="center"/>
    </xf>
    <xf numFmtId="0" fontId="23" fillId="12" borderId="15" xfId="2" applyFont="1" applyFill="1" applyBorder="1" applyAlignment="1">
      <alignment horizontal="center" vertical="center"/>
    </xf>
    <xf numFmtId="0" fontId="2" fillId="4" borderId="39" xfId="0" applyFont="1" applyFill="1" applyBorder="1" applyAlignment="1">
      <alignment horizontal="center" wrapText="1"/>
    </xf>
    <xf numFmtId="0" fontId="2" fillId="4" borderId="0" xfId="0" applyFont="1" applyFill="1" applyAlignment="1">
      <alignment horizontal="center" wrapText="1"/>
    </xf>
    <xf numFmtId="0" fontId="2" fillId="4" borderId="26" xfId="0" applyFont="1" applyFill="1" applyBorder="1" applyAlignment="1">
      <alignment horizontal="center" wrapText="1"/>
    </xf>
    <xf numFmtId="0" fontId="3" fillId="2" borderId="3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 fillId="4" borderId="35" xfId="0" applyFont="1" applyFill="1" applyBorder="1" applyAlignment="1">
      <alignment horizontal="center" wrapText="1"/>
    </xf>
    <xf numFmtId="0" fontId="2" fillId="4" borderId="36" xfId="0" applyFont="1" applyFill="1" applyBorder="1" applyAlignment="1">
      <alignment horizontal="center" wrapText="1"/>
    </xf>
    <xf numFmtId="0" fontId="2" fillId="4" borderId="37" xfId="0" applyFont="1" applyFill="1" applyBorder="1" applyAlignment="1">
      <alignment horizontal="center" wrapText="1"/>
    </xf>
    <xf numFmtId="0" fontId="23" fillId="12" borderId="16" xfId="2" applyFont="1" applyFill="1" applyBorder="1" applyAlignment="1">
      <alignment horizontal="center" wrapText="1"/>
    </xf>
    <xf numFmtId="0" fontId="23" fillId="12" borderId="10" xfId="2" applyFont="1" applyFill="1" applyBorder="1" applyAlignment="1">
      <alignment horizontal="center" wrapText="1"/>
    </xf>
    <xf numFmtId="0" fontId="23" fillId="12" borderId="17" xfId="2" applyFont="1" applyFill="1" applyBorder="1" applyAlignment="1">
      <alignment horizontal="center" wrapText="1"/>
    </xf>
    <xf numFmtId="0" fontId="3" fillId="0" borderId="1" xfId="0" applyFont="1" applyBorder="1" applyAlignment="1">
      <alignment horizontal="justify" vertical="center" wrapText="1"/>
    </xf>
    <xf numFmtId="0" fontId="3" fillId="0" borderId="12" xfId="0" applyFont="1" applyBorder="1" applyAlignment="1">
      <alignment horizontal="justify" vertical="center" wrapText="1"/>
    </xf>
    <xf numFmtId="0" fontId="2" fillId="0" borderId="1" xfId="0" applyFont="1" applyBorder="1" applyAlignment="1">
      <alignment horizontal="left" vertical="center" wrapText="1"/>
    </xf>
    <xf numFmtId="0" fontId="2" fillId="10" borderId="11" xfId="0" applyFont="1" applyFill="1" applyBorder="1" applyAlignment="1">
      <alignment horizontal="center" vertical="center"/>
    </xf>
    <xf numFmtId="0" fontId="8" fillId="0" borderId="0" xfId="0" applyFont="1" applyFill="1" applyBorder="1" applyAlignment="1">
      <alignment horizontal="left" vertical="center" wrapText="1"/>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21" xfId="0" applyFont="1" applyFill="1" applyBorder="1" applyAlignment="1">
      <alignment horizontal="center" vertical="center"/>
    </xf>
    <xf numFmtId="0" fontId="2" fillId="0" borderId="6" xfId="0" applyFont="1" applyBorder="1" applyAlignment="1">
      <alignment horizontal="left" vertical="center" wrapText="1"/>
    </xf>
    <xf numFmtId="0" fontId="2" fillId="10" borderId="22" xfId="0" applyFont="1" applyFill="1" applyBorder="1" applyAlignment="1">
      <alignment horizontal="center" vertical="center"/>
    </xf>
    <xf numFmtId="0" fontId="3" fillId="0" borderId="16" xfId="0" applyFont="1" applyBorder="1" applyAlignment="1">
      <alignment horizontal="justify" vertical="top" wrapText="1"/>
    </xf>
    <xf numFmtId="0" fontId="3" fillId="0" borderId="10" xfId="0" applyFont="1" applyBorder="1" applyAlignment="1">
      <alignment horizontal="justify" vertical="top" wrapText="1"/>
    </xf>
    <xf numFmtId="0" fontId="3" fillId="0" borderId="19" xfId="0" applyFont="1" applyBorder="1" applyAlignment="1">
      <alignment horizontal="justify" vertical="top" wrapText="1"/>
    </xf>
    <xf numFmtId="0" fontId="3" fillId="0" borderId="7" xfId="0" applyFont="1" applyBorder="1" applyAlignment="1">
      <alignment horizontal="justify" vertical="top" wrapText="1"/>
    </xf>
    <xf numFmtId="0" fontId="3" fillId="0" borderId="0" xfId="0" applyFont="1" applyBorder="1" applyAlignment="1">
      <alignment horizontal="justify" vertical="top" wrapText="1"/>
    </xf>
    <xf numFmtId="0" fontId="3" fillId="0" borderId="26" xfId="0" applyFont="1" applyBorder="1" applyAlignment="1">
      <alignment horizontal="justify" vertical="top" wrapText="1"/>
    </xf>
    <xf numFmtId="0" fontId="3" fillId="0" borderId="28" xfId="0" applyFont="1" applyBorder="1" applyAlignment="1">
      <alignment horizontal="justify" vertical="top" wrapText="1"/>
    </xf>
    <xf numFmtId="0" fontId="3" fillId="0" borderId="29" xfId="0" applyFont="1" applyBorder="1" applyAlignment="1">
      <alignment horizontal="justify" vertical="top" wrapText="1"/>
    </xf>
    <xf numFmtId="0" fontId="3" fillId="0" borderId="30" xfId="0" applyFont="1" applyBorder="1" applyAlignment="1">
      <alignment horizontal="justify" vertical="top" wrapText="1"/>
    </xf>
    <xf numFmtId="0" fontId="2" fillId="10" borderId="24" xfId="0" applyFont="1" applyFill="1" applyBorder="1" applyAlignment="1">
      <alignment horizontal="center" vertical="center"/>
    </xf>
    <xf numFmtId="0" fontId="2" fillId="10" borderId="25" xfId="0" applyFont="1" applyFill="1" applyBorder="1" applyAlignment="1">
      <alignment horizontal="center" vertical="center"/>
    </xf>
    <xf numFmtId="0" fontId="2" fillId="10" borderId="27" xfId="0" applyFont="1" applyFill="1" applyBorder="1" applyAlignment="1">
      <alignment horizontal="center" vertical="center"/>
    </xf>
    <xf numFmtId="0" fontId="2" fillId="0" borderId="5" xfId="0" applyFont="1" applyBorder="1" applyAlignment="1">
      <alignment horizontal="left"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0" fontId="4" fillId="10" borderId="4"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8"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3" fillId="2" borderId="16"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3" fillId="2" borderId="1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4" xfId="0" applyFont="1" applyBorder="1" applyAlignment="1">
      <alignment horizontal="center" vertical="center"/>
    </xf>
    <xf numFmtId="0" fontId="2"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16" xfId="0" applyFont="1" applyFill="1" applyBorder="1" applyAlignment="1">
      <alignment horizontal="justify" vertical="top" wrapText="1"/>
    </xf>
    <xf numFmtId="0" fontId="3" fillId="2" borderId="10" xfId="0" applyFont="1" applyFill="1" applyBorder="1" applyAlignment="1">
      <alignment horizontal="justify" vertical="top" wrapText="1"/>
    </xf>
    <xf numFmtId="0" fontId="3" fillId="2" borderId="17" xfId="0" applyFont="1" applyFill="1" applyBorder="1" applyAlignment="1">
      <alignment horizontal="justify" vertical="top" wrapText="1"/>
    </xf>
    <xf numFmtId="0" fontId="3" fillId="2" borderId="7" xfId="0" applyFont="1" applyFill="1" applyBorder="1" applyAlignment="1">
      <alignment horizontal="justify" vertical="top" wrapText="1"/>
    </xf>
    <xf numFmtId="0" fontId="3" fillId="2" borderId="0" xfId="0" applyFont="1" applyFill="1" applyBorder="1" applyAlignment="1">
      <alignment horizontal="justify" vertical="top" wrapText="1"/>
    </xf>
    <xf numFmtId="0" fontId="3" fillId="2" borderId="18" xfId="0" applyFont="1" applyFill="1" applyBorder="1" applyAlignment="1">
      <alignment horizontal="justify" vertical="top" wrapText="1"/>
    </xf>
    <xf numFmtId="0" fontId="3" fillId="2" borderId="8" xfId="0" applyFont="1" applyFill="1" applyBorder="1" applyAlignment="1">
      <alignment horizontal="justify" vertical="top" wrapText="1"/>
    </xf>
    <xf numFmtId="0" fontId="3" fillId="2" borderId="9" xfId="0" applyFont="1" applyFill="1" applyBorder="1" applyAlignment="1">
      <alignment horizontal="justify" vertical="top" wrapText="1"/>
    </xf>
    <xf numFmtId="0" fontId="3" fillId="2" borderId="15" xfId="0" applyFont="1" applyFill="1" applyBorder="1" applyAlignment="1">
      <alignment horizontal="justify" vertical="top" wrapText="1"/>
    </xf>
    <xf numFmtId="0" fontId="2" fillId="5" borderId="0" xfId="0" applyFont="1" applyFill="1" applyAlignment="1">
      <alignment vertical="center"/>
    </xf>
    <xf numFmtId="0" fontId="2" fillId="6"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13" fillId="5" borderId="0" xfId="0" applyFont="1" applyFill="1" applyAlignment="1">
      <alignment horizontal="center" vertical="center"/>
    </xf>
    <xf numFmtId="0" fontId="3"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10" fillId="12" borderId="5"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0" borderId="0" xfId="0" applyFont="1" applyAlignment="1">
      <alignment horizontal="center" vertical="center" wrapText="1"/>
    </xf>
    <xf numFmtId="0" fontId="4" fillId="12" borderId="2" xfId="0" applyFont="1" applyFill="1" applyBorder="1" applyAlignment="1">
      <alignment horizontal="center" vertical="center"/>
    </xf>
    <xf numFmtId="0" fontId="4" fillId="12" borderId="3" xfId="0" applyFont="1" applyFill="1" applyBorder="1" applyAlignment="1">
      <alignment horizontal="center" vertical="center"/>
    </xf>
    <xf numFmtId="0" fontId="4" fillId="12" borderId="4" xfId="0" applyFont="1" applyFill="1" applyBorder="1" applyAlignment="1">
      <alignment horizontal="center" vertical="center"/>
    </xf>
    <xf numFmtId="0" fontId="21" fillId="2" borderId="1" xfId="0" applyFont="1" applyFill="1" applyBorder="1" applyAlignment="1">
      <alignment horizontal="justify"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2" fillId="0" borderId="0" xfId="2"/>
  </cellXfs>
  <cellStyles count="3">
    <cellStyle name="Hiperłącze" xfId="2" builtinId="8"/>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90489</xdr:rowOff>
    </xdr:from>
    <xdr:to>
      <xdr:col>7</xdr:col>
      <xdr:colOff>134939</xdr:colOff>
      <xdr:row>0</xdr:row>
      <xdr:rowOff>554292</xdr:rowOff>
    </xdr:to>
    <xdr:pic>
      <xdr:nvPicPr>
        <xdr:cNvPr id="2" name="Obraz 1" descr="Obraz zawiera: z lewej strony znak Funduszy Europejskich złożony z symbolu graficznego, nazwy Fundusze Europejskie dla Kujaw i Pomorza, następnie flaga Polski z napisem Rzeczpospolita Polska oraz znak Unii Europejskiej składający się z flagi UE, napisu Dofinansowane przez Unię Europejską, z prawej strony herb Województwa Kujawsko-Pomorskiego, nazwa Samorząd Województwa Kujawsko-Pomorskiego">
          <a:extLst>
            <a:ext uri="{FF2B5EF4-FFF2-40B4-BE49-F238E27FC236}">
              <a16:creationId xmlns:a16="http://schemas.microsoft.com/office/drawing/2014/main" xmlns="" id="{8CE720E5-6376-415E-AE8D-19B8AB5C51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90489"/>
          <a:ext cx="5024438" cy="463803"/>
        </a:xfrm>
        <a:prstGeom prst="rect">
          <a:avLst/>
        </a:prstGeom>
        <a:noFill/>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efe.org/Analiza_finansowa_projektu-1-203-20.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4"/>
  <sheetViews>
    <sheetView showGridLines="0" tabSelected="1" zoomScale="80" zoomScaleNormal="80" workbookViewId="0">
      <selection activeCell="G23" sqref="G23"/>
    </sheetView>
  </sheetViews>
  <sheetFormatPr defaultRowHeight="15"/>
  <cols>
    <col min="1" max="8" width="10" style="1" customWidth="1"/>
    <col min="9" max="16372" width="8.7109375" style="1"/>
    <col min="16373" max="16373" width="8.7109375" style="63"/>
    <col min="16374" max="16374" width="8.7109375" style="1"/>
    <col min="16375" max="16384" width="8.7109375" style="63"/>
  </cols>
  <sheetData>
    <row r="1" spans="1:10 16373:16375" ht="50.1" customHeight="1">
      <c r="A1" s="89"/>
      <c r="B1" s="90"/>
      <c r="C1" s="90"/>
      <c r="D1" s="90"/>
      <c r="E1" s="90"/>
      <c r="F1" s="90"/>
      <c r="G1" s="90"/>
      <c r="H1" s="91"/>
      <c r="I1" s="93"/>
      <c r="J1" s="93"/>
      <c r="XES1" s="63" t="s">
        <v>135</v>
      </c>
    </row>
    <row r="2" spans="1:10 16373:16375">
      <c r="A2" s="94" t="s">
        <v>273</v>
      </c>
      <c r="B2" s="95"/>
      <c r="C2" s="95"/>
      <c r="D2" s="95"/>
      <c r="E2" s="95"/>
      <c r="F2" s="95"/>
      <c r="G2" s="95"/>
      <c r="H2" s="96"/>
      <c r="I2" s="93"/>
      <c r="J2" s="93"/>
      <c r="XES2" s="63" t="s">
        <v>136</v>
      </c>
    </row>
    <row r="3" spans="1:10 16373:16375" ht="39.950000000000003" customHeight="1">
      <c r="A3" s="97"/>
      <c r="B3" s="98"/>
      <c r="C3" s="98"/>
      <c r="D3" s="98"/>
      <c r="E3" s="98"/>
      <c r="F3" s="98"/>
      <c r="G3" s="98"/>
      <c r="H3" s="99"/>
      <c r="I3" s="93"/>
      <c r="J3" s="93"/>
      <c r="XES3" s="63" t="s">
        <v>137</v>
      </c>
    </row>
    <row r="4" spans="1:10 16373:16375" ht="15.6" customHeight="1">
      <c r="A4" s="97"/>
      <c r="B4" s="98"/>
      <c r="C4" s="98"/>
      <c r="D4" s="98"/>
      <c r="E4" s="98"/>
      <c r="F4" s="98"/>
      <c r="G4" s="98"/>
      <c r="H4" s="99"/>
      <c r="I4" s="93"/>
      <c r="J4" s="93"/>
      <c r="XES4" s="63" t="s">
        <v>214</v>
      </c>
    </row>
    <row r="5" spans="1:10 16373:16375" ht="47.45" customHeight="1">
      <c r="A5" s="100"/>
      <c r="B5" s="101"/>
      <c r="C5" s="101"/>
      <c r="D5" s="101"/>
      <c r="E5" s="101"/>
      <c r="F5" s="101"/>
      <c r="G5" s="101"/>
      <c r="H5" s="102"/>
      <c r="I5" s="93"/>
      <c r="J5" s="93"/>
      <c r="XES5" s="63" t="s">
        <v>215</v>
      </c>
      <c r="XEU5" s="4" t="s">
        <v>121</v>
      </c>
    </row>
    <row r="6" spans="1:10 16373:16375" ht="47.45" customHeight="1">
      <c r="A6" s="115" t="s">
        <v>274</v>
      </c>
      <c r="B6" s="116"/>
      <c r="C6" s="116"/>
      <c r="D6" s="116"/>
      <c r="E6" s="116"/>
      <c r="F6" s="116"/>
      <c r="G6" s="116"/>
      <c r="H6" s="117"/>
      <c r="I6" s="92"/>
      <c r="J6" s="92"/>
      <c r="XEU6" s="4"/>
    </row>
    <row r="7" spans="1:10 16373:16375" ht="15.6" customHeight="1" thickBot="1">
      <c r="A7" s="103" t="s">
        <v>18</v>
      </c>
      <c r="B7" s="104"/>
      <c r="C7" s="104"/>
      <c r="D7" s="104"/>
      <c r="E7" s="104"/>
      <c r="F7" s="104"/>
      <c r="G7" s="104"/>
      <c r="H7" s="105"/>
      <c r="XES7" s="63" t="s">
        <v>216</v>
      </c>
      <c r="XEU7" s="4" t="s">
        <v>122</v>
      </c>
    </row>
    <row r="8" spans="1:10 16373:16375" ht="99.95" customHeight="1" thickBot="1">
      <c r="A8" s="106"/>
      <c r="B8" s="107"/>
      <c r="C8" s="107"/>
      <c r="D8" s="107"/>
      <c r="E8" s="107"/>
      <c r="F8" s="107"/>
      <c r="G8" s="107"/>
      <c r="H8" s="108"/>
      <c r="XES8" s="63" t="s">
        <v>217</v>
      </c>
      <c r="XEU8" s="4"/>
    </row>
    <row r="9" spans="1:10 16373:16375" ht="15.6" customHeight="1" thickBot="1">
      <c r="A9" s="109" t="s">
        <v>19</v>
      </c>
      <c r="B9" s="110"/>
      <c r="C9" s="110"/>
      <c r="D9" s="110"/>
      <c r="E9" s="110"/>
      <c r="F9" s="110"/>
      <c r="G9" s="110"/>
      <c r="H9" s="111"/>
      <c r="XES9" s="63" t="s">
        <v>199</v>
      </c>
      <c r="XEU9" s="4" t="s">
        <v>218</v>
      </c>
    </row>
    <row r="10" spans="1:10 16373:16375" ht="99.95" customHeight="1" thickBot="1">
      <c r="A10" s="106"/>
      <c r="B10" s="107"/>
      <c r="C10" s="107"/>
      <c r="D10" s="107"/>
      <c r="E10" s="107"/>
      <c r="F10" s="107"/>
      <c r="G10" s="107"/>
      <c r="H10" s="108"/>
      <c r="XES10" s="63" t="s">
        <v>200</v>
      </c>
      <c r="XEU10" s="4">
        <v>2023</v>
      </c>
    </row>
    <row r="11" spans="1:10 16373:16375" ht="15.75">
      <c r="A11" s="121" t="s">
        <v>123</v>
      </c>
      <c r="B11" s="122"/>
      <c r="C11" s="122"/>
      <c r="D11" s="122"/>
      <c r="E11" s="122"/>
      <c r="F11" s="122"/>
      <c r="G11" s="122"/>
      <c r="H11" s="123"/>
      <c r="XES11" s="63" t="s">
        <v>201</v>
      </c>
      <c r="XEU11" s="4">
        <v>2024</v>
      </c>
    </row>
    <row r="12" spans="1:10 16373:16375" ht="15.6" customHeight="1">
      <c r="A12" s="124" t="s">
        <v>124</v>
      </c>
      <c r="B12" s="125"/>
      <c r="C12" s="125"/>
      <c r="D12" s="125"/>
      <c r="E12" s="125"/>
      <c r="F12" s="125"/>
      <c r="G12" s="125"/>
      <c r="H12" s="126"/>
      <c r="XES12" s="63" t="s">
        <v>202</v>
      </c>
      <c r="XEU12" s="4">
        <v>2025</v>
      </c>
    </row>
    <row r="13" spans="1:10 16373:16375" ht="31.5" customHeight="1" thickBot="1">
      <c r="A13" s="127"/>
      <c r="B13" s="128"/>
      <c r="C13" s="128"/>
      <c r="D13" s="128"/>
      <c r="E13" s="128"/>
      <c r="F13" s="128"/>
      <c r="G13" s="128"/>
      <c r="H13" s="129"/>
      <c r="XES13" s="63" t="s">
        <v>203</v>
      </c>
      <c r="XEU13" s="4">
        <v>2026</v>
      </c>
    </row>
    <row r="14" spans="1:10 16373:16375" ht="15.75">
      <c r="A14" s="130" t="s">
        <v>267</v>
      </c>
      <c r="B14" s="131"/>
      <c r="C14" s="131"/>
      <c r="D14" s="131"/>
      <c r="E14" s="131"/>
      <c r="F14" s="131"/>
      <c r="G14" s="131"/>
      <c r="H14" s="132"/>
      <c r="XES14" s="63" t="s">
        <v>204</v>
      </c>
      <c r="XEU14" s="4">
        <v>2027</v>
      </c>
    </row>
    <row r="15" spans="1:10 16373:16375">
      <c r="A15" s="133" t="s">
        <v>268</v>
      </c>
      <c r="B15" s="134"/>
      <c r="C15" s="134"/>
      <c r="D15" s="134"/>
      <c r="E15" s="134"/>
      <c r="F15" s="134"/>
      <c r="G15" s="134"/>
      <c r="H15" s="135"/>
      <c r="XES15" s="63" t="s">
        <v>205</v>
      </c>
      <c r="XEU15" s="63">
        <v>2028</v>
      </c>
    </row>
    <row r="16" spans="1:10 16373:16375">
      <c r="A16" s="112" t="s">
        <v>269</v>
      </c>
      <c r="B16" s="113"/>
      <c r="C16" s="113"/>
      <c r="D16" s="113"/>
      <c r="E16" s="113"/>
      <c r="F16" s="113"/>
      <c r="G16" s="113"/>
      <c r="H16" s="114"/>
      <c r="XES16" s="63" t="s">
        <v>206</v>
      </c>
      <c r="XEU16" s="63">
        <v>2029</v>
      </c>
    </row>
    <row r="17" spans="1:8 16373:16384">
      <c r="A17" s="112" t="s">
        <v>11</v>
      </c>
      <c r="B17" s="113"/>
      <c r="C17" s="113"/>
      <c r="D17" s="113"/>
      <c r="E17" s="113"/>
      <c r="F17" s="113"/>
      <c r="G17" s="113"/>
      <c r="H17" s="114"/>
      <c r="XES17" s="63" t="s">
        <v>207</v>
      </c>
    </row>
    <row r="18" spans="1:8 16373:16384" s="1" customFormat="1">
      <c r="A18" s="112" t="s">
        <v>270</v>
      </c>
      <c r="B18" s="113"/>
      <c r="C18" s="113"/>
      <c r="D18" s="113"/>
      <c r="E18" s="113"/>
      <c r="F18" s="113"/>
      <c r="G18" s="113"/>
      <c r="H18" s="114"/>
      <c r="XES18" s="63" t="s">
        <v>208</v>
      </c>
      <c r="XEU18" s="63"/>
      <c r="XEV18" s="63"/>
      <c r="XEW18" s="63"/>
      <c r="XEX18" s="63"/>
      <c r="XEY18" s="63"/>
      <c r="XEZ18" s="63"/>
      <c r="XFA18" s="63"/>
      <c r="XFB18" s="63"/>
      <c r="XFC18" s="63"/>
      <c r="XFD18" s="63"/>
    </row>
    <row r="19" spans="1:8 16373:16384" s="1" customFormat="1">
      <c r="A19" s="112" t="s">
        <v>271</v>
      </c>
      <c r="B19" s="113"/>
      <c r="C19" s="113"/>
      <c r="D19" s="113"/>
      <c r="E19" s="113"/>
      <c r="F19" s="113"/>
      <c r="G19" s="113"/>
      <c r="H19" s="114"/>
      <c r="XES19" s="63" t="s">
        <v>209</v>
      </c>
      <c r="XEU19" s="63"/>
      <c r="XEV19" s="63"/>
      <c r="XEW19" s="63"/>
      <c r="XEX19" s="63"/>
      <c r="XEY19" s="63"/>
      <c r="XEZ19" s="63"/>
      <c r="XFA19" s="63"/>
      <c r="XFB19" s="63"/>
      <c r="XFC19" s="63"/>
      <c r="XFD19" s="63"/>
    </row>
    <row r="20" spans="1:8 16373:16384" s="1" customFormat="1">
      <c r="A20" s="112" t="s">
        <v>272</v>
      </c>
      <c r="B20" s="113"/>
      <c r="C20" s="113"/>
      <c r="D20" s="113"/>
      <c r="E20" s="113"/>
      <c r="F20" s="113"/>
      <c r="G20" s="113"/>
      <c r="H20" s="114"/>
      <c r="XES20" s="63" t="s">
        <v>210</v>
      </c>
      <c r="XEU20" s="63"/>
      <c r="XEV20" s="63"/>
      <c r="XEW20" s="63"/>
      <c r="XEX20" s="63"/>
      <c r="XEY20" s="63"/>
      <c r="XEZ20" s="63"/>
      <c r="XFA20" s="63"/>
      <c r="XFB20" s="63"/>
      <c r="XFC20" s="63"/>
      <c r="XFD20" s="63"/>
    </row>
    <row r="21" spans="1:8 16373:16384" s="1" customFormat="1">
      <c r="A21" s="118" t="s">
        <v>229</v>
      </c>
      <c r="B21" s="119"/>
      <c r="C21" s="119"/>
      <c r="D21" s="119"/>
      <c r="E21" s="119"/>
      <c r="F21" s="119"/>
      <c r="G21" s="119"/>
      <c r="H21" s="120"/>
      <c r="XES21" s="63" t="s">
        <v>211</v>
      </c>
      <c r="XEU21" s="63"/>
      <c r="XEV21" s="63"/>
      <c r="XEW21" s="63"/>
      <c r="XEX21" s="63"/>
      <c r="XEY21" s="63"/>
      <c r="XEZ21" s="63"/>
      <c r="XFA21" s="63"/>
      <c r="XFB21" s="63"/>
      <c r="XFC21" s="63"/>
      <c r="XFD21" s="63"/>
    </row>
    <row r="22" spans="1:8 16373:16384" s="1" customFormat="1">
      <c r="XES22" s="63" t="s">
        <v>212</v>
      </c>
      <c r="XEU22" s="63"/>
      <c r="XEV22" s="63"/>
      <c r="XEW22" s="63"/>
      <c r="XEX22" s="63"/>
      <c r="XEY22" s="63"/>
      <c r="XEZ22" s="63"/>
      <c r="XFA22" s="63"/>
      <c r="XFB22" s="63"/>
      <c r="XFC22" s="63"/>
      <c r="XFD22" s="63"/>
    </row>
    <row r="23" spans="1:8 16373:16384" s="1" customFormat="1" ht="15.75">
      <c r="B23" s="232" t="s">
        <v>275</v>
      </c>
      <c r="XES23" s="63" t="s">
        <v>213</v>
      </c>
      <c r="XEU23" s="63"/>
      <c r="XEV23" s="63"/>
      <c r="XEW23" s="63"/>
      <c r="XEX23" s="63"/>
      <c r="XEY23" s="63"/>
      <c r="XEZ23" s="63"/>
      <c r="XFA23" s="63"/>
      <c r="XFB23" s="63"/>
      <c r="XFC23" s="63"/>
      <c r="XFD23" s="63"/>
    </row>
    <row r="24" spans="1:8 16373:16384" s="1" customFormat="1" ht="20.45" customHeight="1">
      <c r="XES24" s="63" t="s">
        <v>138</v>
      </c>
      <c r="XEU24" s="63"/>
      <c r="XEV24" s="63"/>
      <c r="XEW24" s="63"/>
      <c r="XEX24" s="63"/>
      <c r="XEY24" s="63"/>
      <c r="XEZ24" s="63"/>
      <c r="XFA24" s="63"/>
      <c r="XFB24" s="63"/>
      <c r="XFC24" s="63"/>
      <c r="XFD24" s="63"/>
    </row>
    <row r="25" spans="1:8 16373:16384" s="1" customFormat="1">
      <c r="XES25" s="63" t="s">
        <v>139</v>
      </c>
      <c r="XEU25" s="63"/>
      <c r="XEV25" s="63"/>
      <c r="XEW25" s="63"/>
      <c r="XEX25" s="63"/>
      <c r="XEY25" s="63"/>
      <c r="XEZ25" s="63"/>
      <c r="XFA25" s="63"/>
      <c r="XFB25" s="63"/>
      <c r="XFC25" s="63"/>
      <c r="XFD25" s="63"/>
    </row>
    <row r="26" spans="1:8 16373:16384" s="1" customFormat="1">
      <c r="XES26" s="63" t="s">
        <v>140</v>
      </c>
      <c r="XEU26" s="63"/>
      <c r="XEV26" s="63"/>
      <c r="XEW26" s="63"/>
      <c r="XEX26" s="63"/>
      <c r="XEY26" s="63"/>
      <c r="XEZ26" s="63"/>
      <c r="XFA26" s="63"/>
      <c r="XFB26" s="63"/>
      <c r="XFC26" s="63"/>
      <c r="XFD26" s="63"/>
    </row>
    <row r="27" spans="1:8 16373:16384" s="1" customFormat="1">
      <c r="XES27" s="63" t="s">
        <v>141</v>
      </c>
      <c r="XEU27" s="63"/>
      <c r="XEV27" s="63"/>
      <c r="XEW27" s="63"/>
      <c r="XEX27" s="63"/>
      <c r="XEY27" s="63"/>
      <c r="XEZ27" s="63"/>
      <c r="XFA27" s="63"/>
      <c r="XFB27" s="63"/>
      <c r="XFC27" s="63"/>
      <c r="XFD27" s="63"/>
    </row>
    <row r="28" spans="1:8 16373:16384" s="1" customFormat="1">
      <c r="XES28" s="63" t="s">
        <v>142</v>
      </c>
      <c r="XEU28" s="63"/>
      <c r="XEV28" s="63"/>
      <c r="XEW28" s="63"/>
      <c r="XEX28" s="63"/>
      <c r="XEY28" s="63"/>
      <c r="XEZ28" s="63"/>
      <c r="XFA28" s="63"/>
      <c r="XFB28" s="63"/>
      <c r="XFC28" s="63"/>
      <c r="XFD28" s="63"/>
    </row>
    <row r="29" spans="1:8 16373:16384" s="1" customFormat="1">
      <c r="XES29" s="63" t="s">
        <v>143</v>
      </c>
      <c r="XEU29" s="63"/>
      <c r="XEV29" s="63"/>
      <c r="XEW29" s="63"/>
      <c r="XEX29" s="63"/>
      <c r="XEY29" s="63"/>
      <c r="XEZ29" s="63"/>
      <c r="XFA29" s="63"/>
      <c r="XFB29" s="63"/>
      <c r="XFC29" s="63"/>
      <c r="XFD29" s="63"/>
    </row>
    <row r="30" spans="1:8 16373:16384" s="1" customFormat="1">
      <c r="XES30" s="63" t="s">
        <v>144</v>
      </c>
      <c r="XEU30" s="63"/>
      <c r="XEV30" s="63"/>
      <c r="XEW30" s="63"/>
      <c r="XEX30" s="63"/>
      <c r="XEY30" s="63"/>
      <c r="XEZ30" s="63"/>
      <c r="XFA30" s="63"/>
      <c r="XFB30" s="63"/>
      <c r="XFC30" s="63"/>
      <c r="XFD30" s="63"/>
    </row>
    <row r="31" spans="1:8 16373:16384" s="1" customFormat="1">
      <c r="XES31" s="63" t="s">
        <v>145</v>
      </c>
      <c r="XEU31" s="63"/>
      <c r="XEV31" s="63"/>
      <c r="XEW31" s="63"/>
      <c r="XEX31" s="63"/>
      <c r="XEY31" s="63"/>
      <c r="XEZ31" s="63"/>
      <c r="XFA31" s="63"/>
      <c r="XFB31" s="63"/>
      <c r="XFC31" s="63"/>
      <c r="XFD31" s="63"/>
    </row>
    <row r="32" spans="1:8 16373:16384" s="1" customFormat="1">
      <c r="XES32" s="63" t="s">
        <v>146</v>
      </c>
      <c r="XEU32" s="63"/>
      <c r="XEV32" s="63"/>
      <c r="XEW32" s="63"/>
      <c r="XEX32" s="63"/>
      <c r="XEY32" s="63"/>
      <c r="XEZ32" s="63"/>
      <c r="XFA32" s="63"/>
      <c r="XFB32" s="63"/>
      <c r="XFC32" s="63"/>
      <c r="XFD32" s="63"/>
    </row>
    <row r="33" spans="16373:16384" s="1" customFormat="1">
      <c r="XES33" s="63" t="s">
        <v>147</v>
      </c>
      <c r="XEU33" s="63"/>
      <c r="XEV33" s="63"/>
      <c r="XEW33" s="63"/>
      <c r="XEX33" s="63"/>
      <c r="XEY33" s="63"/>
      <c r="XEZ33" s="63"/>
      <c r="XFA33" s="63"/>
      <c r="XFB33" s="63"/>
      <c r="XFC33" s="63"/>
      <c r="XFD33" s="63"/>
    </row>
    <row r="34" spans="16373:16384" s="1" customFormat="1">
      <c r="XES34" s="63" t="s">
        <v>148</v>
      </c>
      <c r="XEU34" s="63"/>
      <c r="XEV34" s="63"/>
      <c r="XEW34" s="63"/>
      <c r="XEX34" s="63"/>
      <c r="XEY34" s="63"/>
      <c r="XEZ34" s="63"/>
      <c r="XFA34" s="63"/>
      <c r="XFB34" s="63"/>
      <c r="XFC34" s="63"/>
      <c r="XFD34" s="63"/>
    </row>
    <row r="35" spans="16373:16384" s="1" customFormat="1">
      <c r="XES35" s="63" t="s">
        <v>149</v>
      </c>
      <c r="XEU35" s="63"/>
      <c r="XEV35" s="63"/>
      <c r="XEW35" s="63"/>
      <c r="XEX35" s="63"/>
      <c r="XEY35" s="63"/>
      <c r="XEZ35" s="63"/>
      <c r="XFA35" s="63"/>
      <c r="XFB35" s="63"/>
      <c r="XFC35" s="63"/>
      <c r="XFD35" s="63"/>
    </row>
    <row r="36" spans="16373:16384" s="1" customFormat="1">
      <c r="XES36" s="63" t="s">
        <v>150</v>
      </c>
      <c r="XEU36" s="63"/>
      <c r="XEV36" s="63"/>
      <c r="XEW36" s="63"/>
      <c r="XEX36" s="63"/>
      <c r="XEY36" s="63"/>
      <c r="XEZ36" s="63"/>
      <c r="XFA36" s="63"/>
      <c r="XFB36" s="63"/>
      <c r="XFC36" s="63"/>
      <c r="XFD36" s="63"/>
    </row>
    <row r="37" spans="16373:16384" s="1" customFormat="1">
      <c r="XES37" s="63" t="s">
        <v>151</v>
      </c>
      <c r="XEU37" s="63"/>
      <c r="XEV37" s="63"/>
      <c r="XEW37" s="63"/>
      <c r="XEX37" s="63"/>
      <c r="XEY37" s="63"/>
      <c r="XEZ37" s="63"/>
      <c r="XFA37" s="63"/>
      <c r="XFB37" s="63"/>
      <c r="XFC37" s="63"/>
      <c r="XFD37" s="63"/>
    </row>
    <row r="38" spans="16373:16384" s="1" customFormat="1">
      <c r="XES38" s="63" t="s">
        <v>152</v>
      </c>
      <c r="XEU38" s="63"/>
      <c r="XEV38" s="63"/>
      <c r="XEW38" s="63"/>
      <c r="XEX38" s="63"/>
      <c r="XEY38" s="63"/>
      <c r="XEZ38" s="63"/>
      <c r="XFA38" s="63"/>
      <c r="XFB38" s="63"/>
      <c r="XFC38" s="63"/>
      <c r="XFD38" s="63"/>
    </row>
    <row r="39" spans="16373:16384" s="1" customFormat="1">
      <c r="XES39" s="63" t="s">
        <v>153</v>
      </c>
      <c r="XEU39" s="63"/>
      <c r="XEV39" s="63"/>
      <c r="XEW39" s="63"/>
      <c r="XEX39" s="63"/>
      <c r="XEY39" s="63"/>
      <c r="XEZ39" s="63"/>
      <c r="XFA39" s="63"/>
      <c r="XFB39" s="63"/>
      <c r="XFC39" s="63"/>
      <c r="XFD39" s="63"/>
    </row>
    <row r="40" spans="16373:16384" s="1" customFormat="1">
      <c r="XES40" s="63" t="s">
        <v>154</v>
      </c>
      <c r="XEU40" s="63"/>
      <c r="XEV40" s="63"/>
      <c r="XEW40" s="63"/>
      <c r="XEX40" s="63"/>
      <c r="XEY40" s="63"/>
      <c r="XEZ40" s="63"/>
      <c r="XFA40" s="63"/>
      <c r="XFB40" s="63"/>
      <c r="XFC40" s="63"/>
      <c r="XFD40" s="63"/>
    </row>
    <row r="41" spans="16373:16384" s="1" customFormat="1">
      <c r="XES41" s="63" t="s">
        <v>155</v>
      </c>
      <c r="XEU41" s="63"/>
      <c r="XEV41" s="63"/>
      <c r="XEW41" s="63"/>
      <c r="XEX41" s="63"/>
      <c r="XEY41" s="63"/>
      <c r="XEZ41" s="63"/>
      <c r="XFA41" s="63"/>
      <c r="XFB41" s="63"/>
      <c r="XFC41" s="63"/>
      <c r="XFD41" s="63"/>
    </row>
    <row r="42" spans="16373:16384" s="1" customFormat="1">
      <c r="XES42" s="63" t="s">
        <v>156</v>
      </c>
      <c r="XEU42" s="63"/>
      <c r="XEV42" s="63"/>
      <c r="XEW42" s="63"/>
      <c r="XEX42" s="63"/>
      <c r="XEY42" s="63"/>
      <c r="XEZ42" s="63"/>
      <c r="XFA42" s="63"/>
      <c r="XFB42" s="63"/>
      <c r="XFC42" s="63"/>
      <c r="XFD42" s="63"/>
    </row>
    <row r="43" spans="16373:16384" s="1" customFormat="1">
      <c r="XES43" s="63" t="s">
        <v>157</v>
      </c>
      <c r="XEU43" s="63"/>
      <c r="XEV43" s="63"/>
      <c r="XEW43" s="63"/>
      <c r="XEX43" s="63"/>
      <c r="XEY43" s="63"/>
      <c r="XEZ43" s="63"/>
      <c r="XFA43" s="63"/>
      <c r="XFB43" s="63"/>
      <c r="XFC43" s="63"/>
      <c r="XFD43" s="63"/>
    </row>
    <row r="44" spans="16373:16384" s="1" customFormat="1">
      <c r="XES44" s="63" t="s">
        <v>158</v>
      </c>
      <c r="XEU44" s="63"/>
      <c r="XEV44" s="63"/>
      <c r="XEW44" s="63"/>
      <c r="XEX44" s="63"/>
      <c r="XEY44" s="63"/>
      <c r="XEZ44" s="63"/>
      <c r="XFA44" s="63"/>
      <c r="XFB44" s="63"/>
      <c r="XFC44" s="63"/>
      <c r="XFD44" s="63"/>
    </row>
    <row r="45" spans="16373:16384" s="1" customFormat="1">
      <c r="XES45" s="63" t="s">
        <v>159</v>
      </c>
      <c r="XEU45" s="63"/>
      <c r="XEV45" s="63"/>
      <c r="XEW45" s="63"/>
      <c r="XEX45" s="63"/>
      <c r="XEY45" s="63"/>
      <c r="XEZ45" s="63"/>
      <c r="XFA45" s="63"/>
      <c r="XFB45" s="63"/>
      <c r="XFC45" s="63"/>
      <c r="XFD45" s="63"/>
    </row>
    <row r="46" spans="16373:16384" s="1" customFormat="1">
      <c r="XES46" s="63" t="s">
        <v>160</v>
      </c>
      <c r="XEU46" s="63"/>
      <c r="XEV46" s="63"/>
      <c r="XEW46" s="63"/>
      <c r="XEX46" s="63"/>
      <c r="XEY46" s="63"/>
      <c r="XEZ46" s="63"/>
      <c r="XFA46" s="63"/>
      <c r="XFB46" s="63"/>
      <c r="XFC46" s="63"/>
      <c r="XFD46" s="63"/>
    </row>
    <row r="47" spans="16373:16384" s="1" customFormat="1">
      <c r="XES47" s="63" t="s">
        <v>161</v>
      </c>
      <c r="XEU47" s="63"/>
      <c r="XEV47" s="63"/>
      <c r="XEW47" s="63"/>
      <c r="XEX47" s="63"/>
      <c r="XEY47" s="63"/>
      <c r="XEZ47" s="63"/>
      <c r="XFA47" s="63"/>
      <c r="XFB47" s="63"/>
      <c r="XFC47" s="63"/>
      <c r="XFD47" s="63"/>
    </row>
    <row r="48" spans="16373:16384" s="1" customFormat="1">
      <c r="XES48" s="63" t="s">
        <v>162</v>
      </c>
      <c r="XEU48" s="63"/>
      <c r="XEV48" s="63"/>
      <c r="XEW48" s="63"/>
      <c r="XEX48" s="63"/>
      <c r="XEY48" s="63"/>
      <c r="XEZ48" s="63"/>
      <c r="XFA48" s="63"/>
      <c r="XFB48" s="63"/>
      <c r="XFC48" s="63"/>
      <c r="XFD48" s="63"/>
    </row>
    <row r="49" spans="16373:16384" s="1" customFormat="1">
      <c r="XES49" s="63" t="s">
        <v>163</v>
      </c>
      <c r="XEU49" s="63"/>
      <c r="XEV49" s="63"/>
      <c r="XEW49" s="63"/>
      <c r="XEX49" s="63"/>
      <c r="XEY49" s="63"/>
      <c r="XEZ49" s="63"/>
      <c r="XFA49" s="63"/>
      <c r="XFB49" s="63"/>
      <c r="XFC49" s="63"/>
      <c r="XFD49" s="63"/>
    </row>
    <row r="50" spans="16373:16384" s="1" customFormat="1">
      <c r="XES50" s="63" t="s">
        <v>164</v>
      </c>
      <c r="XEU50" s="63"/>
      <c r="XEV50" s="63"/>
      <c r="XEW50" s="63"/>
      <c r="XEX50" s="63"/>
      <c r="XEY50" s="63"/>
      <c r="XEZ50" s="63"/>
      <c r="XFA50" s="63"/>
      <c r="XFB50" s="63"/>
      <c r="XFC50" s="63"/>
      <c r="XFD50" s="63"/>
    </row>
    <row r="51" spans="16373:16384" s="1" customFormat="1">
      <c r="XES51" s="63" t="s">
        <v>165</v>
      </c>
      <c r="XEU51" s="63"/>
      <c r="XEV51" s="63"/>
      <c r="XEW51" s="63"/>
      <c r="XEX51" s="63"/>
      <c r="XEY51" s="63"/>
      <c r="XEZ51" s="63"/>
      <c r="XFA51" s="63"/>
      <c r="XFB51" s="63"/>
      <c r="XFC51" s="63"/>
      <c r="XFD51" s="63"/>
    </row>
    <row r="52" spans="16373:16384" s="1" customFormat="1">
      <c r="XES52" s="63" t="s">
        <v>166</v>
      </c>
      <c r="XEU52" s="63"/>
      <c r="XEV52" s="63"/>
      <c r="XEW52" s="63"/>
      <c r="XEX52" s="63"/>
      <c r="XEY52" s="63"/>
      <c r="XEZ52" s="63"/>
      <c r="XFA52" s="63"/>
      <c r="XFB52" s="63"/>
      <c r="XFC52" s="63"/>
      <c r="XFD52" s="63"/>
    </row>
    <row r="53" spans="16373:16384" s="1" customFormat="1">
      <c r="XES53" s="63" t="s">
        <v>167</v>
      </c>
      <c r="XEU53" s="63"/>
      <c r="XEV53" s="63"/>
      <c r="XEW53" s="63"/>
      <c r="XEX53" s="63"/>
      <c r="XEY53" s="63"/>
      <c r="XEZ53" s="63"/>
      <c r="XFA53" s="63"/>
      <c r="XFB53" s="63"/>
      <c r="XFC53" s="63"/>
      <c r="XFD53" s="63"/>
    </row>
    <row r="54" spans="16373:16384" s="1" customFormat="1">
      <c r="XES54" s="63" t="s">
        <v>168</v>
      </c>
      <c r="XEU54" s="63"/>
      <c r="XEV54" s="63"/>
      <c r="XEW54" s="63"/>
      <c r="XEX54" s="63"/>
      <c r="XEY54" s="63"/>
      <c r="XEZ54" s="63"/>
      <c r="XFA54" s="63"/>
      <c r="XFB54" s="63"/>
      <c r="XFC54" s="63"/>
      <c r="XFD54" s="63"/>
    </row>
    <row r="55" spans="16373:16384" s="1" customFormat="1">
      <c r="XES55" s="63" t="s">
        <v>169</v>
      </c>
      <c r="XEU55" s="63"/>
      <c r="XEV55" s="63"/>
      <c r="XEW55" s="63"/>
      <c r="XEX55" s="63"/>
      <c r="XEY55" s="63"/>
      <c r="XEZ55" s="63"/>
      <c r="XFA55" s="63"/>
      <c r="XFB55" s="63"/>
      <c r="XFC55" s="63"/>
      <c r="XFD55" s="63"/>
    </row>
    <row r="56" spans="16373:16384" s="1" customFormat="1">
      <c r="XES56" s="63" t="s">
        <v>170</v>
      </c>
      <c r="XEU56" s="63"/>
      <c r="XEV56" s="63"/>
      <c r="XEW56" s="63"/>
      <c r="XEX56" s="63"/>
      <c r="XEY56" s="63"/>
      <c r="XEZ56" s="63"/>
      <c r="XFA56" s="63"/>
      <c r="XFB56" s="63"/>
      <c r="XFC56" s="63"/>
      <c r="XFD56" s="63"/>
    </row>
    <row r="57" spans="16373:16384" s="1" customFormat="1">
      <c r="XES57" s="63" t="s">
        <v>171</v>
      </c>
      <c r="XEU57" s="63"/>
      <c r="XEV57" s="63"/>
      <c r="XEW57" s="63"/>
      <c r="XEX57" s="63"/>
      <c r="XEY57" s="63"/>
      <c r="XEZ57" s="63"/>
      <c r="XFA57" s="63"/>
      <c r="XFB57" s="63"/>
      <c r="XFC57" s="63"/>
      <c r="XFD57" s="63"/>
    </row>
    <row r="58" spans="16373:16384" s="1" customFormat="1">
      <c r="XES58" s="63" t="s">
        <v>172</v>
      </c>
      <c r="XEU58" s="63"/>
      <c r="XEV58" s="63"/>
      <c r="XEW58" s="63"/>
      <c r="XEX58" s="63"/>
      <c r="XEY58" s="63"/>
      <c r="XEZ58" s="63"/>
      <c r="XFA58" s="63"/>
      <c r="XFB58" s="63"/>
      <c r="XFC58" s="63"/>
      <c r="XFD58" s="63"/>
    </row>
    <row r="59" spans="16373:16384" s="1" customFormat="1">
      <c r="XES59" s="63" t="s">
        <v>173</v>
      </c>
      <c r="XEU59" s="63"/>
      <c r="XEV59" s="63"/>
      <c r="XEW59" s="63"/>
      <c r="XEX59" s="63"/>
      <c r="XEY59" s="63"/>
      <c r="XEZ59" s="63"/>
      <c r="XFA59" s="63"/>
      <c r="XFB59" s="63"/>
      <c r="XFC59" s="63"/>
      <c r="XFD59" s="63"/>
    </row>
    <row r="60" spans="16373:16384" s="1" customFormat="1">
      <c r="XES60" s="63" t="s">
        <v>174</v>
      </c>
      <c r="XEU60" s="63"/>
      <c r="XEV60" s="63"/>
      <c r="XEW60" s="63"/>
      <c r="XEX60" s="63"/>
      <c r="XEY60" s="63"/>
      <c r="XEZ60" s="63"/>
      <c r="XFA60" s="63"/>
      <c r="XFB60" s="63"/>
      <c r="XFC60" s="63"/>
      <c r="XFD60" s="63"/>
    </row>
    <row r="61" spans="16373:16384" s="1" customFormat="1">
      <c r="XES61" s="63" t="s">
        <v>175</v>
      </c>
      <c r="XEU61" s="63"/>
      <c r="XEV61" s="63"/>
      <c r="XEW61" s="63"/>
      <c r="XEX61" s="63"/>
      <c r="XEY61" s="63"/>
      <c r="XEZ61" s="63"/>
      <c r="XFA61" s="63"/>
      <c r="XFB61" s="63"/>
      <c r="XFC61" s="63"/>
      <c r="XFD61" s="63"/>
    </row>
    <row r="62" spans="16373:16384" s="1" customFormat="1">
      <c r="XES62" s="63" t="s">
        <v>176</v>
      </c>
      <c r="XEU62" s="63"/>
      <c r="XEV62" s="63"/>
      <c r="XEW62" s="63"/>
      <c r="XEX62" s="63"/>
      <c r="XEY62" s="63"/>
      <c r="XEZ62" s="63"/>
      <c r="XFA62" s="63"/>
      <c r="XFB62" s="63"/>
      <c r="XFC62" s="63"/>
      <c r="XFD62" s="63"/>
    </row>
    <row r="63" spans="16373:16384" s="1" customFormat="1">
      <c r="XES63" s="63" t="s">
        <v>177</v>
      </c>
      <c r="XEU63" s="63"/>
      <c r="XEV63" s="63"/>
      <c r="XEW63" s="63"/>
      <c r="XEX63" s="63"/>
      <c r="XEY63" s="63"/>
      <c r="XEZ63" s="63"/>
      <c r="XFA63" s="63"/>
      <c r="XFB63" s="63"/>
      <c r="XFC63" s="63"/>
      <c r="XFD63" s="63"/>
    </row>
    <row r="64" spans="16373:16384" s="1" customFormat="1">
      <c r="XES64" s="63" t="s">
        <v>178</v>
      </c>
      <c r="XEU64" s="63"/>
      <c r="XEV64" s="63"/>
      <c r="XEW64" s="63"/>
      <c r="XEX64" s="63"/>
      <c r="XEY64" s="63"/>
      <c r="XEZ64" s="63"/>
      <c r="XFA64" s="63"/>
      <c r="XFB64" s="63"/>
      <c r="XFC64" s="63"/>
      <c r="XFD64" s="63"/>
    </row>
    <row r="65" spans="16373:16384" s="1" customFormat="1">
      <c r="XES65" s="63" t="s">
        <v>179</v>
      </c>
      <c r="XEU65" s="63"/>
      <c r="XEV65" s="63"/>
      <c r="XEW65" s="63"/>
      <c r="XEX65" s="63"/>
      <c r="XEY65" s="63"/>
      <c r="XEZ65" s="63"/>
      <c r="XFA65" s="63"/>
      <c r="XFB65" s="63"/>
      <c r="XFC65" s="63"/>
      <c r="XFD65" s="63"/>
    </row>
    <row r="66" spans="16373:16384" s="1" customFormat="1">
      <c r="XES66" s="63" t="s">
        <v>180</v>
      </c>
      <c r="XEU66" s="63"/>
      <c r="XEV66" s="63"/>
      <c r="XEW66" s="63"/>
      <c r="XEX66" s="63"/>
      <c r="XEY66" s="63"/>
      <c r="XEZ66" s="63"/>
      <c r="XFA66" s="63"/>
      <c r="XFB66" s="63"/>
      <c r="XFC66" s="63"/>
      <c r="XFD66" s="63"/>
    </row>
    <row r="67" spans="16373:16384" s="1" customFormat="1">
      <c r="XES67" s="63" t="s">
        <v>181</v>
      </c>
      <c r="XEU67" s="63"/>
      <c r="XEV67" s="63"/>
      <c r="XEW67" s="63"/>
      <c r="XEX67" s="63"/>
      <c r="XEY67" s="63"/>
      <c r="XEZ67" s="63"/>
      <c r="XFA67" s="63"/>
      <c r="XFB67" s="63"/>
      <c r="XFC67" s="63"/>
      <c r="XFD67" s="63"/>
    </row>
    <row r="68" spans="16373:16384" s="1" customFormat="1">
      <c r="XES68" s="63" t="s">
        <v>182</v>
      </c>
      <c r="XEU68" s="63"/>
      <c r="XEV68" s="63"/>
      <c r="XEW68" s="63"/>
      <c r="XEX68" s="63"/>
      <c r="XEY68" s="63"/>
      <c r="XEZ68" s="63"/>
      <c r="XFA68" s="63"/>
      <c r="XFB68" s="63"/>
      <c r="XFC68" s="63"/>
      <c r="XFD68" s="63"/>
    </row>
    <row r="69" spans="16373:16384" s="1" customFormat="1">
      <c r="XES69" s="63" t="s">
        <v>183</v>
      </c>
      <c r="XEU69" s="63"/>
      <c r="XEV69" s="63"/>
      <c r="XEW69" s="63"/>
      <c r="XEX69" s="63"/>
      <c r="XEY69" s="63"/>
      <c r="XEZ69" s="63"/>
      <c r="XFA69" s="63"/>
      <c r="XFB69" s="63"/>
      <c r="XFC69" s="63"/>
      <c r="XFD69" s="63"/>
    </row>
    <row r="70" spans="16373:16384" s="1" customFormat="1">
      <c r="XES70" s="63" t="s">
        <v>184</v>
      </c>
      <c r="XEU70" s="63"/>
      <c r="XEV70" s="63"/>
      <c r="XEW70" s="63"/>
      <c r="XEX70" s="63"/>
      <c r="XEY70" s="63"/>
      <c r="XEZ70" s="63"/>
      <c r="XFA70" s="63"/>
      <c r="XFB70" s="63"/>
      <c r="XFC70" s="63"/>
      <c r="XFD70" s="63"/>
    </row>
    <row r="71" spans="16373:16384" s="1" customFormat="1">
      <c r="XES71" s="63" t="s">
        <v>185</v>
      </c>
      <c r="XEU71" s="63"/>
      <c r="XEV71" s="63"/>
      <c r="XEW71" s="63"/>
      <c r="XEX71" s="63"/>
      <c r="XEY71" s="63"/>
      <c r="XEZ71" s="63"/>
      <c r="XFA71" s="63"/>
      <c r="XFB71" s="63"/>
      <c r="XFC71" s="63"/>
      <c r="XFD71" s="63"/>
    </row>
    <row r="72" spans="16373:16384" s="1" customFormat="1">
      <c r="XES72" s="63" t="s">
        <v>186</v>
      </c>
      <c r="XEU72" s="63"/>
      <c r="XEV72" s="63"/>
      <c r="XEW72" s="63"/>
      <c r="XEX72" s="63"/>
      <c r="XEY72" s="63"/>
      <c r="XEZ72" s="63"/>
      <c r="XFA72" s="63"/>
      <c r="XFB72" s="63"/>
      <c r="XFC72" s="63"/>
      <c r="XFD72" s="63"/>
    </row>
    <row r="73" spans="16373:16384" s="1" customFormat="1">
      <c r="XES73" s="63" t="s">
        <v>187</v>
      </c>
      <c r="XEU73" s="63"/>
      <c r="XEV73" s="63"/>
      <c r="XEW73" s="63"/>
      <c r="XEX73" s="63"/>
      <c r="XEY73" s="63"/>
      <c r="XEZ73" s="63"/>
      <c r="XFA73" s="63"/>
      <c r="XFB73" s="63"/>
      <c r="XFC73" s="63"/>
      <c r="XFD73" s="63"/>
    </row>
    <row r="74" spans="16373:16384" s="1" customFormat="1">
      <c r="XES74" s="63" t="s">
        <v>188</v>
      </c>
      <c r="XEU74" s="63"/>
      <c r="XEV74" s="63"/>
      <c r="XEW74" s="63"/>
      <c r="XEX74" s="63"/>
      <c r="XEY74" s="63"/>
      <c r="XEZ74" s="63"/>
      <c r="XFA74" s="63"/>
      <c r="XFB74" s="63"/>
      <c r="XFC74" s="63"/>
      <c r="XFD74" s="63"/>
    </row>
    <row r="75" spans="16373:16384" s="1" customFormat="1">
      <c r="XES75" s="63" t="s">
        <v>189</v>
      </c>
      <c r="XEU75" s="63"/>
      <c r="XEV75" s="63"/>
      <c r="XEW75" s="63"/>
      <c r="XEX75" s="63"/>
      <c r="XEY75" s="63"/>
      <c r="XEZ75" s="63"/>
      <c r="XFA75" s="63"/>
      <c r="XFB75" s="63"/>
      <c r="XFC75" s="63"/>
      <c r="XFD75" s="63"/>
    </row>
    <row r="76" spans="16373:16384" s="1" customFormat="1">
      <c r="XES76" s="63" t="s">
        <v>190</v>
      </c>
      <c r="XEU76" s="63"/>
      <c r="XEV76" s="63"/>
      <c r="XEW76" s="63"/>
      <c r="XEX76" s="63"/>
      <c r="XEY76" s="63"/>
      <c r="XEZ76" s="63"/>
      <c r="XFA76" s="63"/>
      <c r="XFB76" s="63"/>
      <c r="XFC76" s="63"/>
      <c r="XFD76" s="63"/>
    </row>
    <row r="77" spans="16373:16384" s="1" customFormat="1">
      <c r="XES77" s="63" t="s">
        <v>191</v>
      </c>
      <c r="XEU77" s="63"/>
      <c r="XEV77" s="63"/>
      <c r="XEW77" s="63"/>
      <c r="XEX77" s="63"/>
      <c r="XEY77" s="63"/>
      <c r="XEZ77" s="63"/>
      <c r="XFA77" s="63"/>
      <c r="XFB77" s="63"/>
      <c r="XFC77" s="63"/>
      <c r="XFD77" s="63"/>
    </row>
    <row r="78" spans="16373:16384" s="1" customFormat="1">
      <c r="XES78" s="63" t="s">
        <v>192</v>
      </c>
      <c r="XEU78" s="63"/>
      <c r="XEV78" s="63"/>
      <c r="XEW78" s="63"/>
      <c r="XEX78" s="63"/>
      <c r="XEY78" s="63"/>
      <c r="XEZ78" s="63"/>
      <c r="XFA78" s="63"/>
      <c r="XFB78" s="63"/>
      <c r="XFC78" s="63"/>
      <c r="XFD78" s="63"/>
    </row>
    <row r="79" spans="16373:16384" s="1" customFormat="1">
      <c r="XES79" s="63" t="s">
        <v>193</v>
      </c>
      <c r="XEU79" s="63"/>
      <c r="XEV79" s="63"/>
      <c r="XEW79" s="63"/>
      <c r="XEX79" s="63"/>
      <c r="XEY79" s="63"/>
      <c r="XEZ79" s="63"/>
      <c r="XFA79" s="63"/>
      <c r="XFB79" s="63"/>
      <c r="XFC79" s="63"/>
      <c r="XFD79" s="63"/>
    </row>
    <row r="80" spans="16373:16384" s="1" customFormat="1">
      <c r="XES80" s="63" t="s">
        <v>194</v>
      </c>
      <c r="XEU80" s="63"/>
      <c r="XEV80" s="63"/>
      <c r="XEW80" s="63"/>
      <c r="XEX80" s="63"/>
      <c r="XEY80" s="63"/>
      <c r="XEZ80" s="63"/>
      <c r="XFA80" s="63"/>
      <c r="XFB80" s="63"/>
      <c r="XFC80" s="63"/>
      <c r="XFD80" s="63"/>
    </row>
    <row r="81" spans="16373:16384" s="1" customFormat="1">
      <c r="XES81" s="63" t="s">
        <v>195</v>
      </c>
      <c r="XEU81" s="63"/>
      <c r="XEV81" s="63"/>
      <c r="XEW81" s="63"/>
      <c r="XEX81" s="63"/>
      <c r="XEY81" s="63"/>
      <c r="XEZ81" s="63"/>
      <c r="XFA81" s="63"/>
      <c r="XFB81" s="63"/>
      <c r="XFC81" s="63"/>
      <c r="XFD81" s="63"/>
    </row>
    <row r="82" spans="16373:16384" s="1" customFormat="1">
      <c r="XES82" s="63" t="s">
        <v>196</v>
      </c>
      <c r="XEU82" s="63"/>
      <c r="XEV82" s="63"/>
      <c r="XEW82" s="63"/>
      <c r="XEX82" s="63"/>
      <c r="XEY82" s="63"/>
      <c r="XEZ82" s="63"/>
      <c r="XFA82" s="63"/>
      <c r="XFB82" s="63"/>
      <c r="XFC82" s="63"/>
      <c r="XFD82" s="63"/>
    </row>
    <row r="83" spans="16373:16384" s="1" customFormat="1">
      <c r="XES83" s="63" t="s">
        <v>197</v>
      </c>
      <c r="XEU83" s="63"/>
      <c r="XEV83" s="63"/>
      <c r="XEW83" s="63"/>
      <c r="XEX83" s="63"/>
      <c r="XEY83" s="63"/>
      <c r="XEZ83" s="63"/>
      <c r="XFA83" s="63"/>
      <c r="XFB83" s="63"/>
      <c r="XFC83" s="63"/>
      <c r="XFD83" s="63"/>
    </row>
    <row r="84" spans="16373:16384" s="1" customFormat="1">
      <c r="XES84" s="63" t="s">
        <v>198</v>
      </c>
      <c r="XEU84" s="63"/>
      <c r="XEV84" s="63"/>
      <c r="XEW84" s="63"/>
      <c r="XEX84" s="63"/>
      <c r="XEY84" s="63"/>
      <c r="XEZ84" s="63"/>
      <c r="XFA84" s="63"/>
      <c r="XFB84" s="63"/>
      <c r="XFC84" s="63"/>
      <c r="XFD84" s="63"/>
    </row>
  </sheetData>
  <mergeCells count="17">
    <mergeCell ref="A18:H18"/>
    <mergeCell ref="A19:H19"/>
    <mergeCell ref="A20:H20"/>
    <mergeCell ref="A6:H6"/>
    <mergeCell ref="A21:H21"/>
    <mergeCell ref="A11:H11"/>
    <mergeCell ref="A12:H13"/>
    <mergeCell ref="A14:H14"/>
    <mergeCell ref="A15:H15"/>
    <mergeCell ref="A16:H16"/>
    <mergeCell ref="A17:H17"/>
    <mergeCell ref="A10:H10"/>
    <mergeCell ref="I1:J5"/>
    <mergeCell ref="A2:H5"/>
    <mergeCell ref="A7:H7"/>
    <mergeCell ref="A8:H8"/>
    <mergeCell ref="A9:H9"/>
  </mergeCells>
  <hyperlinks>
    <hyperlink ref="A15:H15" location="ZAŁOŻENIA!A1" display="ZAŁOŻENIA DO ANALIZY"/>
    <hyperlink ref="A16:H16" location="NAKŁADY!A1" display="NAKŁADY INWESTYCYJNE"/>
    <hyperlink ref="A17:H17" location="'POMOC PUBLICZNA'!A1" display="POMOC PUBLICZNA"/>
    <hyperlink ref="A18:H18" location="PRZEPŁYWY!A1" display="PRZEPŁYWY FINANSOWE PROJEKTU"/>
    <hyperlink ref="A19:H19" location="EFEKTYWNOŚĆ!A1" display="WSKAŹNIKI EFEKTYWNOŚCI FINANSOWEJ"/>
    <hyperlink ref="A20:H20" location="TRWAŁOŚĆ!A1" display="TRWAŁOŚĆ I STABILNOŚĆ FINANSOWA"/>
    <hyperlink ref="A21:H21" location="EKONOMICZNA!A1" display="ANALIZA EKONOMICZNA"/>
    <hyperlink ref="B2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V102"/>
  <sheetViews>
    <sheetView showGridLines="0" zoomScale="80" zoomScaleNormal="80" workbookViewId="0">
      <selection activeCell="B7" sqref="B7:I7"/>
    </sheetView>
  </sheetViews>
  <sheetFormatPr defaultRowHeight="15"/>
  <cols>
    <col min="1" max="1" width="3.7109375" style="1" customWidth="1"/>
    <col min="2" max="8" width="9.140625" style="1" customWidth="1"/>
    <col min="9" max="9" width="18.140625" style="1" customWidth="1"/>
    <col min="10" max="16372" width="8.7109375" style="1"/>
    <col min="16373" max="16373" width="8.7109375" style="88"/>
    <col min="16374" max="16384" width="8.7109375" style="63"/>
  </cols>
  <sheetData>
    <row r="1" spans="1:11 16374:16376" ht="50.1" customHeight="1" thickBot="1">
      <c r="A1" s="141" t="s">
        <v>0</v>
      </c>
      <c r="B1" s="142"/>
      <c r="C1" s="142"/>
      <c r="D1" s="142"/>
      <c r="E1" s="142"/>
      <c r="F1" s="142"/>
      <c r="G1" s="142"/>
      <c r="H1" s="142"/>
      <c r="I1" s="143"/>
      <c r="J1" s="140"/>
      <c r="K1" s="140"/>
      <c r="XET1" s="63" t="s">
        <v>135</v>
      </c>
    </row>
    <row r="2" spans="1:11 16374:16376" ht="15.75">
      <c r="A2" s="145">
        <v>1</v>
      </c>
      <c r="B2" s="144" t="s">
        <v>1</v>
      </c>
      <c r="C2" s="144"/>
      <c r="D2" s="144"/>
      <c r="E2" s="144"/>
      <c r="F2" s="144"/>
      <c r="G2" s="144"/>
      <c r="H2" s="144"/>
      <c r="I2" s="65" t="s">
        <v>210</v>
      </c>
      <c r="J2" s="140"/>
      <c r="K2" s="140"/>
      <c r="XET2" s="63" t="s">
        <v>136</v>
      </c>
    </row>
    <row r="3" spans="1:11 16374:16376" ht="39.950000000000003" customHeight="1">
      <c r="A3" s="139"/>
      <c r="B3" s="136" t="s">
        <v>126</v>
      </c>
      <c r="C3" s="136"/>
      <c r="D3" s="136"/>
      <c r="E3" s="136"/>
      <c r="F3" s="136"/>
      <c r="G3" s="136"/>
      <c r="H3" s="136"/>
      <c r="I3" s="137"/>
      <c r="J3" s="140"/>
      <c r="K3" s="140"/>
      <c r="XET3" s="63" t="s">
        <v>137</v>
      </c>
    </row>
    <row r="4" spans="1:11 16374:16376" ht="15.6" customHeight="1">
      <c r="A4" s="139">
        <v>2</v>
      </c>
      <c r="B4" s="138" t="s">
        <v>222</v>
      </c>
      <c r="C4" s="138"/>
      <c r="D4" s="138"/>
      <c r="E4" s="138"/>
      <c r="F4" s="138"/>
      <c r="G4" s="138"/>
      <c r="H4" s="138"/>
      <c r="I4" s="2">
        <v>2023</v>
      </c>
      <c r="J4" s="140"/>
      <c r="K4" s="140"/>
      <c r="XET4" s="63" t="s">
        <v>214</v>
      </c>
    </row>
    <row r="5" spans="1:11 16374:16376" ht="47.45" customHeight="1">
      <c r="A5" s="139"/>
      <c r="B5" s="136" t="s">
        <v>8</v>
      </c>
      <c r="C5" s="136"/>
      <c r="D5" s="136"/>
      <c r="E5" s="136"/>
      <c r="F5" s="136"/>
      <c r="G5" s="136"/>
      <c r="H5" s="136"/>
      <c r="I5" s="137"/>
      <c r="J5" s="140"/>
      <c r="K5" s="140"/>
      <c r="XET5" s="63" t="s">
        <v>215</v>
      </c>
      <c r="XEV5" s="4" t="s">
        <v>121</v>
      </c>
    </row>
    <row r="6" spans="1:11 16374:16376" ht="15.6" customHeight="1">
      <c r="A6" s="139">
        <v>3</v>
      </c>
      <c r="B6" s="138" t="s">
        <v>3</v>
      </c>
      <c r="C6" s="138"/>
      <c r="D6" s="138"/>
      <c r="E6" s="138"/>
      <c r="F6" s="138"/>
      <c r="G6" s="138"/>
      <c r="H6" s="138"/>
      <c r="I6" s="2">
        <v>15</v>
      </c>
      <c r="XET6" s="63" t="s">
        <v>216</v>
      </c>
      <c r="XEV6" s="4" t="s">
        <v>122</v>
      </c>
    </row>
    <row r="7" spans="1:11 16374:16376" ht="50.1" customHeight="1">
      <c r="A7" s="139"/>
      <c r="B7" s="136" t="s">
        <v>221</v>
      </c>
      <c r="C7" s="136"/>
      <c r="D7" s="136"/>
      <c r="E7" s="136"/>
      <c r="F7" s="136"/>
      <c r="G7" s="136"/>
      <c r="H7" s="136"/>
      <c r="I7" s="137"/>
      <c r="XET7" s="63" t="s">
        <v>217</v>
      </c>
      <c r="XEV7" s="4"/>
    </row>
    <row r="8" spans="1:11 16374:16376" ht="15.6" customHeight="1">
      <c r="A8" s="139">
        <v>4</v>
      </c>
      <c r="B8" s="138" t="s">
        <v>4</v>
      </c>
      <c r="C8" s="138"/>
      <c r="D8" s="138"/>
      <c r="E8" s="138"/>
      <c r="F8" s="138"/>
      <c r="G8" s="138"/>
      <c r="H8" s="138"/>
      <c r="I8" s="3">
        <v>0.04</v>
      </c>
      <c r="XET8" s="63" t="s">
        <v>248</v>
      </c>
      <c r="XEV8" s="4" t="s">
        <v>218</v>
      </c>
    </row>
    <row r="9" spans="1:11 16374:16376" ht="50.1" customHeight="1">
      <c r="A9" s="139"/>
      <c r="B9" s="136" t="s">
        <v>14</v>
      </c>
      <c r="C9" s="136"/>
      <c r="D9" s="136"/>
      <c r="E9" s="136"/>
      <c r="F9" s="136"/>
      <c r="G9" s="136"/>
      <c r="H9" s="136"/>
      <c r="I9" s="137"/>
      <c r="XET9" s="63" t="s">
        <v>199</v>
      </c>
      <c r="XEV9" s="4">
        <v>2023</v>
      </c>
    </row>
    <row r="10" spans="1:11 16374:16376" ht="15.75">
      <c r="A10" s="139">
        <v>5</v>
      </c>
      <c r="B10" s="138" t="s">
        <v>5</v>
      </c>
      <c r="C10" s="138"/>
      <c r="D10" s="138"/>
      <c r="E10" s="138"/>
      <c r="F10" s="138"/>
      <c r="G10" s="138"/>
      <c r="H10" s="138"/>
      <c r="I10" s="2" t="s">
        <v>121</v>
      </c>
      <c r="XET10" s="63" t="s">
        <v>200</v>
      </c>
      <c r="XEV10" s="4">
        <v>2024</v>
      </c>
    </row>
    <row r="11" spans="1:11 16374:16376" ht="15.6" customHeight="1">
      <c r="A11" s="139"/>
      <c r="B11" s="138" t="s">
        <v>6</v>
      </c>
      <c r="C11" s="138"/>
      <c r="D11" s="138"/>
      <c r="E11" s="138"/>
      <c r="F11" s="138"/>
      <c r="G11" s="138"/>
      <c r="H11" s="138"/>
      <c r="I11" s="2" t="s">
        <v>122</v>
      </c>
      <c r="XET11" s="63" t="s">
        <v>201</v>
      </c>
      <c r="XEV11" s="4">
        <v>2025</v>
      </c>
    </row>
    <row r="12" spans="1:11 16374:16376" ht="31.5" customHeight="1">
      <c r="A12" s="139"/>
      <c r="B12" s="138" t="s">
        <v>7</v>
      </c>
      <c r="C12" s="138"/>
      <c r="D12" s="138"/>
      <c r="E12" s="138"/>
      <c r="F12" s="138"/>
      <c r="G12" s="138"/>
      <c r="H12" s="138"/>
      <c r="I12" s="64">
        <v>0</v>
      </c>
      <c r="XET12" s="63" t="s">
        <v>202</v>
      </c>
      <c r="XEV12" s="4">
        <v>2026</v>
      </c>
    </row>
    <row r="13" spans="1:11 16374:16376" ht="80.099999999999994" customHeight="1">
      <c r="A13" s="139"/>
      <c r="B13" s="136" t="s">
        <v>9</v>
      </c>
      <c r="C13" s="136"/>
      <c r="D13" s="136"/>
      <c r="E13" s="136"/>
      <c r="F13" s="136"/>
      <c r="G13" s="136"/>
      <c r="H13" s="136"/>
      <c r="I13" s="137"/>
      <c r="XET13" s="63" t="s">
        <v>203</v>
      </c>
      <c r="XEV13" s="4">
        <v>2027</v>
      </c>
    </row>
    <row r="14" spans="1:11 16374:16376" ht="15.75">
      <c r="A14" s="155">
        <v>6</v>
      </c>
      <c r="B14" s="158" t="s">
        <v>2</v>
      </c>
      <c r="C14" s="158"/>
      <c r="D14" s="158"/>
      <c r="E14" s="158"/>
      <c r="F14" s="158"/>
      <c r="G14" s="158"/>
      <c r="H14" s="158"/>
      <c r="I14" s="6" t="s">
        <v>122</v>
      </c>
      <c r="XET14" s="63" t="s">
        <v>204</v>
      </c>
      <c r="XEV14" s="63">
        <v>2028</v>
      </c>
    </row>
    <row r="15" spans="1:11 16374:16376" ht="75" customHeight="1">
      <c r="A15" s="156"/>
      <c r="B15" s="146" t="s">
        <v>125</v>
      </c>
      <c r="C15" s="147"/>
      <c r="D15" s="147"/>
      <c r="E15" s="147"/>
      <c r="F15" s="147"/>
      <c r="G15" s="147"/>
      <c r="H15" s="147"/>
      <c r="I15" s="148"/>
      <c r="XET15" s="63" t="s">
        <v>205</v>
      </c>
      <c r="XEV15" s="63">
        <v>2029</v>
      </c>
    </row>
    <row r="16" spans="1:11 16374:16376">
      <c r="A16" s="156"/>
      <c r="B16" s="149"/>
      <c r="C16" s="150"/>
      <c r="D16" s="150"/>
      <c r="E16" s="150"/>
      <c r="F16" s="150"/>
      <c r="G16" s="150"/>
      <c r="H16" s="150"/>
      <c r="I16" s="151"/>
      <c r="XET16" s="63" t="s">
        <v>206</v>
      </c>
    </row>
    <row r="17" spans="1:9 16374:16374">
      <c r="A17" s="156"/>
      <c r="B17" s="149"/>
      <c r="C17" s="150"/>
      <c r="D17" s="150"/>
      <c r="E17" s="150"/>
      <c r="F17" s="150"/>
      <c r="G17" s="150"/>
      <c r="H17" s="150"/>
      <c r="I17" s="151"/>
      <c r="XET17" s="63" t="s">
        <v>207</v>
      </c>
    </row>
    <row r="18" spans="1:9 16374:16374">
      <c r="A18" s="156"/>
      <c r="B18" s="149"/>
      <c r="C18" s="150"/>
      <c r="D18" s="150"/>
      <c r="E18" s="150"/>
      <c r="F18" s="150"/>
      <c r="G18" s="150"/>
      <c r="H18" s="150"/>
      <c r="I18" s="151"/>
      <c r="XET18" s="63" t="s">
        <v>208</v>
      </c>
    </row>
    <row r="19" spans="1:9 16374:16374">
      <c r="A19" s="156"/>
      <c r="B19" s="149"/>
      <c r="C19" s="150"/>
      <c r="D19" s="150"/>
      <c r="E19" s="150"/>
      <c r="F19" s="150"/>
      <c r="G19" s="150"/>
      <c r="H19" s="150"/>
      <c r="I19" s="151"/>
      <c r="XET19" s="63" t="s">
        <v>209</v>
      </c>
    </row>
    <row r="20" spans="1:9 16374:16374">
      <c r="A20" s="156"/>
      <c r="B20" s="149"/>
      <c r="C20" s="150"/>
      <c r="D20" s="150"/>
      <c r="E20" s="150"/>
      <c r="F20" s="150"/>
      <c r="G20" s="150"/>
      <c r="H20" s="150"/>
      <c r="I20" s="151"/>
      <c r="XET20" s="63" t="s">
        <v>210</v>
      </c>
    </row>
    <row r="21" spans="1:9 16374:16374">
      <c r="A21" s="156"/>
      <c r="B21" s="149"/>
      <c r="C21" s="150"/>
      <c r="D21" s="150"/>
      <c r="E21" s="150"/>
      <c r="F21" s="150"/>
      <c r="G21" s="150"/>
      <c r="H21" s="150"/>
      <c r="I21" s="151"/>
      <c r="XET21" s="63" t="s">
        <v>211</v>
      </c>
    </row>
    <row r="22" spans="1:9 16374:16374">
      <c r="A22" s="156"/>
      <c r="B22" s="149"/>
      <c r="C22" s="150"/>
      <c r="D22" s="150"/>
      <c r="E22" s="150"/>
      <c r="F22" s="150"/>
      <c r="G22" s="150"/>
      <c r="H22" s="150"/>
      <c r="I22" s="151"/>
      <c r="XET22" s="63" t="s">
        <v>212</v>
      </c>
    </row>
    <row r="23" spans="1:9 16374:16374" ht="20.45" customHeight="1" thickBot="1">
      <c r="A23" s="157"/>
      <c r="B23" s="152"/>
      <c r="C23" s="153"/>
      <c r="D23" s="153"/>
      <c r="E23" s="153"/>
      <c r="F23" s="153"/>
      <c r="G23" s="153"/>
      <c r="H23" s="153"/>
      <c r="I23" s="154"/>
      <c r="XET23" s="63" t="s">
        <v>213</v>
      </c>
    </row>
    <row r="24" spans="1:9 16374:16374">
      <c r="B24" s="5"/>
      <c r="C24" s="5"/>
      <c r="D24" s="5"/>
      <c r="E24" s="5"/>
      <c r="F24" s="5"/>
      <c r="G24" s="5"/>
      <c r="H24" s="5"/>
      <c r="I24" s="5"/>
      <c r="XET24" s="63" t="s">
        <v>249</v>
      </c>
    </row>
    <row r="25" spans="1:9 16374:16374">
      <c r="B25" s="5"/>
      <c r="C25" s="5"/>
      <c r="D25" s="5"/>
      <c r="E25" s="5"/>
      <c r="F25" s="5"/>
      <c r="G25" s="5"/>
      <c r="H25" s="5"/>
      <c r="I25" s="5"/>
      <c r="XET25" s="63" t="s">
        <v>250</v>
      </c>
    </row>
    <row r="26" spans="1:9 16374:16374">
      <c r="XET26" s="63" t="s">
        <v>251</v>
      </c>
    </row>
    <row r="27" spans="1:9 16374:16374">
      <c r="XET27" s="63" t="s">
        <v>252</v>
      </c>
    </row>
    <row r="28" spans="1:9 16374:16374">
      <c r="XET28" s="63" t="s">
        <v>253</v>
      </c>
    </row>
    <row r="29" spans="1:9 16374:16374">
      <c r="XET29" s="63" t="s">
        <v>138</v>
      </c>
    </row>
    <row r="30" spans="1:9 16374:16374">
      <c r="XET30" s="63" t="s">
        <v>139</v>
      </c>
    </row>
    <row r="31" spans="1:9 16374:16374">
      <c r="XET31" s="63" t="s">
        <v>254</v>
      </c>
    </row>
    <row r="32" spans="1:9 16374:16374">
      <c r="XET32" s="63" t="s">
        <v>140</v>
      </c>
    </row>
    <row r="33" spans="16374:16374">
      <c r="XET33" s="63" t="s">
        <v>141</v>
      </c>
    </row>
    <row r="34" spans="16374:16374">
      <c r="XET34" s="63" t="s">
        <v>142</v>
      </c>
    </row>
    <row r="35" spans="16374:16374">
      <c r="XET35" s="63" t="s">
        <v>143</v>
      </c>
    </row>
    <row r="36" spans="16374:16374">
      <c r="XET36" s="63" t="s">
        <v>144</v>
      </c>
    </row>
    <row r="37" spans="16374:16374">
      <c r="XET37" s="63" t="s">
        <v>145</v>
      </c>
    </row>
    <row r="38" spans="16374:16374">
      <c r="XET38" s="63" t="s">
        <v>146</v>
      </c>
    </row>
    <row r="39" spans="16374:16374">
      <c r="XET39" s="63" t="s">
        <v>147</v>
      </c>
    </row>
    <row r="40" spans="16374:16374">
      <c r="XET40" s="63" t="s">
        <v>148</v>
      </c>
    </row>
    <row r="41" spans="16374:16374">
      <c r="XET41" s="63" t="s">
        <v>149</v>
      </c>
    </row>
    <row r="42" spans="16374:16374">
      <c r="XET42" s="63" t="s">
        <v>150</v>
      </c>
    </row>
    <row r="43" spans="16374:16374">
      <c r="XET43" s="63" t="s">
        <v>151</v>
      </c>
    </row>
    <row r="44" spans="16374:16374">
      <c r="XET44" s="63" t="s">
        <v>152</v>
      </c>
    </row>
    <row r="45" spans="16374:16374">
      <c r="XET45" s="63" t="s">
        <v>153</v>
      </c>
    </row>
    <row r="46" spans="16374:16374">
      <c r="XET46" s="63" t="s">
        <v>255</v>
      </c>
    </row>
    <row r="47" spans="16374:16374">
      <c r="XET47" s="63" t="s">
        <v>256</v>
      </c>
    </row>
    <row r="48" spans="16374:16374">
      <c r="XET48" s="63" t="s">
        <v>257</v>
      </c>
    </row>
    <row r="49" spans="16374:16374">
      <c r="XET49" s="63" t="s">
        <v>258</v>
      </c>
    </row>
    <row r="50" spans="16374:16374">
      <c r="XET50" s="63" t="s">
        <v>259</v>
      </c>
    </row>
    <row r="51" spans="16374:16374">
      <c r="XET51" s="63" t="s">
        <v>154</v>
      </c>
    </row>
    <row r="52" spans="16374:16374">
      <c r="XET52" s="63" t="s">
        <v>155</v>
      </c>
    </row>
    <row r="53" spans="16374:16374">
      <c r="XET53" s="63" t="s">
        <v>156</v>
      </c>
    </row>
    <row r="54" spans="16374:16374">
      <c r="XET54" s="63" t="s">
        <v>157</v>
      </c>
    </row>
    <row r="55" spans="16374:16374">
      <c r="XET55" s="63" t="s">
        <v>158</v>
      </c>
    </row>
    <row r="56" spans="16374:16374">
      <c r="XET56" s="63" t="s">
        <v>159</v>
      </c>
    </row>
    <row r="57" spans="16374:16374">
      <c r="XET57" s="63" t="s">
        <v>160</v>
      </c>
    </row>
    <row r="58" spans="16374:16374">
      <c r="XET58" s="63" t="s">
        <v>161</v>
      </c>
    </row>
    <row r="59" spans="16374:16374">
      <c r="XET59" s="63" t="s">
        <v>162</v>
      </c>
    </row>
    <row r="60" spans="16374:16374">
      <c r="XET60" s="63" t="s">
        <v>163</v>
      </c>
    </row>
    <row r="61" spans="16374:16374">
      <c r="XET61" s="63" t="s">
        <v>164</v>
      </c>
    </row>
    <row r="62" spans="16374:16374">
      <c r="XET62" s="63" t="s">
        <v>165</v>
      </c>
    </row>
    <row r="63" spans="16374:16374">
      <c r="XET63" s="63" t="s">
        <v>260</v>
      </c>
    </row>
    <row r="64" spans="16374:16374">
      <c r="XET64" s="63" t="s">
        <v>261</v>
      </c>
    </row>
    <row r="65" spans="16374:16374">
      <c r="XET65" s="63" t="s">
        <v>262</v>
      </c>
    </row>
    <row r="66" spans="16374:16374">
      <c r="XET66" s="63" t="s">
        <v>263</v>
      </c>
    </row>
    <row r="67" spans="16374:16374">
      <c r="XET67" s="63" t="s">
        <v>166</v>
      </c>
    </row>
    <row r="68" spans="16374:16374">
      <c r="XET68" s="63" t="s">
        <v>167</v>
      </c>
    </row>
    <row r="69" spans="16374:16374">
      <c r="XET69" s="63" t="s">
        <v>168</v>
      </c>
    </row>
    <row r="70" spans="16374:16374">
      <c r="XET70" s="63" t="s">
        <v>169</v>
      </c>
    </row>
    <row r="71" spans="16374:16374">
      <c r="XET71" s="63" t="s">
        <v>170</v>
      </c>
    </row>
    <row r="72" spans="16374:16374">
      <c r="XET72" s="63" t="s">
        <v>171</v>
      </c>
    </row>
    <row r="73" spans="16374:16374">
      <c r="XET73" s="63" t="s">
        <v>172</v>
      </c>
    </row>
    <row r="74" spans="16374:16374">
      <c r="XET74" s="63" t="s">
        <v>173</v>
      </c>
    </row>
    <row r="75" spans="16374:16374">
      <c r="XET75" s="63" t="s">
        <v>174</v>
      </c>
    </row>
    <row r="76" spans="16374:16374">
      <c r="XET76" s="63" t="s">
        <v>175</v>
      </c>
    </row>
    <row r="77" spans="16374:16374">
      <c r="XET77" s="63" t="s">
        <v>176</v>
      </c>
    </row>
    <row r="78" spans="16374:16374">
      <c r="XET78" s="63" t="s">
        <v>177</v>
      </c>
    </row>
    <row r="79" spans="16374:16374">
      <c r="XET79" s="63" t="s">
        <v>178</v>
      </c>
    </row>
    <row r="80" spans="16374:16374">
      <c r="XET80" s="63" t="s">
        <v>179</v>
      </c>
    </row>
    <row r="81" spans="16374:16374">
      <c r="XET81" s="63" t="s">
        <v>180</v>
      </c>
    </row>
    <row r="82" spans="16374:16374">
      <c r="XET82" s="63" t="s">
        <v>181</v>
      </c>
    </row>
    <row r="83" spans="16374:16374">
      <c r="XET83" s="63" t="s">
        <v>182</v>
      </c>
    </row>
    <row r="84" spans="16374:16374">
      <c r="XET84" s="63" t="s">
        <v>183</v>
      </c>
    </row>
    <row r="85" spans="16374:16374">
      <c r="XET85" s="63" t="s">
        <v>184</v>
      </c>
    </row>
    <row r="86" spans="16374:16374">
      <c r="XET86" s="63" t="s">
        <v>185</v>
      </c>
    </row>
    <row r="87" spans="16374:16374">
      <c r="XET87" s="63" t="s">
        <v>186</v>
      </c>
    </row>
    <row r="88" spans="16374:16374">
      <c r="XET88" s="63" t="s">
        <v>187</v>
      </c>
    </row>
    <row r="89" spans="16374:16374">
      <c r="XET89" s="63" t="s">
        <v>188</v>
      </c>
    </row>
    <row r="90" spans="16374:16374">
      <c r="XET90" s="63" t="s">
        <v>189</v>
      </c>
    </row>
    <row r="91" spans="16374:16374">
      <c r="XET91" s="63" t="s">
        <v>190</v>
      </c>
    </row>
    <row r="92" spans="16374:16374">
      <c r="XET92" s="63" t="s">
        <v>191</v>
      </c>
    </row>
    <row r="93" spans="16374:16374">
      <c r="XET93" s="63" t="s">
        <v>192</v>
      </c>
    </row>
    <row r="94" spans="16374:16374">
      <c r="XET94" s="63" t="s">
        <v>193</v>
      </c>
    </row>
    <row r="95" spans="16374:16374">
      <c r="XET95" s="63" t="s">
        <v>194</v>
      </c>
    </row>
    <row r="96" spans="16374:16374">
      <c r="XET96" s="63" t="s">
        <v>264</v>
      </c>
    </row>
    <row r="97" spans="16374:16374">
      <c r="XET97" s="63" t="s">
        <v>265</v>
      </c>
    </row>
    <row r="98" spans="16374:16374">
      <c r="XET98" s="63" t="s">
        <v>266</v>
      </c>
    </row>
    <row r="99" spans="16374:16374">
      <c r="XET99" s="63" t="s">
        <v>195</v>
      </c>
    </row>
    <row r="100" spans="16374:16374">
      <c r="XET100" s="63" t="s">
        <v>196</v>
      </c>
    </row>
    <row r="101" spans="16374:16374">
      <c r="XET101" s="63" t="s">
        <v>197</v>
      </c>
    </row>
    <row r="102" spans="16374:16374">
      <c r="XET102" s="63" t="s">
        <v>198</v>
      </c>
    </row>
  </sheetData>
  <mergeCells count="22">
    <mergeCell ref="B15:I23"/>
    <mergeCell ref="A14:A23"/>
    <mergeCell ref="B9:I9"/>
    <mergeCell ref="A8:A9"/>
    <mergeCell ref="B10:H10"/>
    <mergeCell ref="B14:H14"/>
    <mergeCell ref="A10:A13"/>
    <mergeCell ref="B13:I13"/>
    <mergeCell ref="B11:H11"/>
    <mergeCell ref="B12:H12"/>
    <mergeCell ref="B2:H2"/>
    <mergeCell ref="A6:A7"/>
    <mergeCell ref="A2:A3"/>
    <mergeCell ref="B3:I3"/>
    <mergeCell ref="B5:I5"/>
    <mergeCell ref="B4:H4"/>
    <mergeCell ref="B8:H8"/>
    <mergeCell ref="B7:I7"/>
    <mergeCell ref="B6:H6"/>
    <mergeCell ref="A4:A5"/>
    <mergeCell ref="J1:K5"/>
    <mergeCell ref="A1:I1"/>
  </mergeCells>
  <dataValidations count="3">
    <dataValidation type="list" allowBlank="1" showInputMessage="1" showErrorMessage="1" prompt="Wybierz z listy" sqref="I10:I11 I14">
      <formula1>$XEV$5:$XFD$6</formula1>
    </dataValidation>
    <dataValidation type="list" allowBlank="1" showInputMessage="1" showErrorMessage="1" prompt="Wybierz z listy" sqref="I2">
      <formula1>$XET$1:$XET$102</formula1>
    </dataValidation>
    <dataValidation type="list" allowBlank="1" showInputMessage="1" showErrorMessage="1" prompt="Wybierz z listy" sqref="I4">
      <formula1>$XEV$9:$XFD$15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70" zoomScaleNormal="70" workbookViewId="0">
      <selection sqref="A1:K1"/>
    </sheetView>
  </sheetViews>
  <sheetFormatPr defaultColWidth="8.7109375" defaultRowHeight="15"/>
  <cols>
    <col min="1" max="1" width="8.7109375" style="1"/>
    <col min="2" max="2" width="17.28515625" style="1" customWidth="1"/>
    <col min="3" max="7" width="22.7109375" style="1" customWidth="1"/>
    <col min="8" max="8" width="22.85546875" style="1" customWidth="1"/>
    <col min="9" max="9" width="22.7109375" style="1" customWidth="1"/>
    <col min="10" max="10" width="27.28515625" style="1" customWidth="1"/>
    <col min="11" max="11" width="13.5703125" style="1" customWidth="1"/>
    <col min="12" max="16384" width="8.7109375" style="1"/>
  </cols>
  <sheetData>
    <row r="1" spans="1:11" ht="26.25">
      <c r="A1" s="161" t="s">
        <v>10</v>
      </c>
      <c r="B1" s="162"/>
      <c r="C1" s="162"/>
      <c r="D1" s="162"/>
      <c r="E1" s="162"/>
      <c r="F1" s="162"/>
      <c r="G1" s="162"/>
      <c r="H1" s="162"/>
      <c r="I1" s="162"/>
      <c r="J1" s="162"/>
      <c r="K1" s="163"/>
    </row>
    <row r="2" spans="1:11" ht="30" customHeight="1">
      <c r="A2" s="164" t="s">
        <v>220</v>
      </c>
      <c r="B2" s="165"/>
      <c r="C2" s="165"/>
      <c r="D2" s="165"/>
      <c r="E2" s="165"/>
      <c r="F2" s="165"/>
      <c r="G2" s="165"/>
      <c r="H2" s="165"/>
      <c r="I2" s="165"/>
      <c r="J2" s="165"/>
      <c r="K2" s="166"/>
    </row>
    <row r="4" spans="1:11" ht="15.75">
      <c r="A4" s="7" t="s">
        <v>219</v>
      </c>
      <c r="B4" s="7"/>
      <c r="C4" s="8"/>
      <c r="D4" s="8"/>
      <c r="E4" s="8"/>
      <c r="F4" s="8"/>
      <c r="G4" s="8"/>
      <c r="H4" s="8"/>
      <c r="I4" s="8"/>
      <c r="J4" s="8"/>
      <c r="K4" s="8"/>
    </row>
    <row r="5" spans="1:11">
      <c r="A5" s="8"/>
      <c r="B5" s="8"/>
      <c r="C5" s="8"/>
      <c r="D5" s="8"/>
      <c r="E5" s="8"/>
      <c r="F5" s="8"/>
      <c r="G5" s="8"/>
      <c r="H5" s="8"/>
      <c r="I5" s="8"/>
      <c r="J5" s="8"/>
      <c r="K5" s="8"/>
    </row>
    <row r="6" spans="1:11" ht="15.75">
      <c r="A6" s="169" t="s">
        <v>26</v>
      </c>
      <c r="B6" s="170"/>
      <c r="C6" s="9">
        <v>2023</v>
      </c>
      <c r="D6" s="9">
        <v>2024</v>
      </c>
      <c r="E6" s="9">
        <v>2025</v>
      </c>
      <c r="F6" s="9">
        <v>2026</v>
      </c>
      <c r="G6" s="9">
        <v>2027</v>
      </c>
      <c r="H6" s="9">
        <v>2028</v>
      </c>
      <c r="I6" s="9">
        <v>2029</v>
      </c>
      <c r="J6" s="9" t="s">
        <v>23</v>
      </c>
      <c r="K6" s="9" t="s">
        <v>24</v>
      </c>
    </row>
    <row r="7" spans="1:11">
      <c r="A7" s="167" t="s">
        <v>25</v>
      </c>
      <c r="B7" s="168"/>
      <c r="C7" s="47"/>
      <c r="D7" s="47"/>
      <c r="E7" s="47"/>
      <c r="F7" s="47"/>
      <c r="G7" s="67"/>
      <c r="H7" s="68"/>
      <c r="I7" s="68"/>
      <c r="J7" s="10">
        <f>SUM(C7:I7)</f>
        <v>0</v>
      </c>
      <c r="K7" s="11" t="e">
        <f>J7/$J$12</f>
        <v>#DIV/0!</v>
      </c>
    </row>
    <row r="8" spans="1:11">
      <c r="A8" s="167" t="s">
        <v>226</v>
      </c>
      <c r="B8" s="168"/>
      <c r="C8" s="47"/>
      <c r="D8" s="47"/>
      <c r="E8" s="47"/>
      <c r="F8" s="47"/>
      <c r="G8" s="67"/>
      <c r="H8" s="68"/>
      <c r="I8" s="68"/>
      <c r="J8" s="10">
        <f>SUM(C8:I8)</f>
        <v>0</v>
      </c>
      <c r="K8" s="11" t="e">
        <f>J8/$J$12</f>
        <v>#DIV/0!</v>
      </c>
    </row>
    <row r="9" spans="1:11">
      <c r="A9" s="167" t="s">
        <v>20</v>
      </c>
      <c r="B9" s="168"/>
      <c r="C9" s="47"/>
      <c r="D9" s="47"/>
      <c r="E9" s="47"/>
      <c r="F9" s="47"/>
      <c r="G9" s="67"/>
      <c r="H9" s="68"/>
      <c r="I9" s="68"/>
      <c r="J9" s="10">
        <f>SUM(C9:I9)</f>
        <v>0</v>
      </c>
      <c r="K9" s="11" t="e">
        <f t="shared" ref="K9:K11" si="0">J9/$J$12</f>
        <v>#DIV/0!</v>
      </c>
    </row>
    <row r="10" spans="1:11">
      <c r="A10" s="167" t="s">
        <v>227</v>
      </c>
      <c r="B10" s="168"/>
      <c r="C10" s="47"/>
      <c r="D10" s="47"/>
      <c r="E10" s="47"/>
      <c r="F10" s="47"/>
      <c r="G10" s="67"/>
      <c r="H10" s="68"/>
      <c r="I10" s="68"/>
      <c r="J10" s="10">
        <f>SUM(C10:I10)</f>
        <v>0</v>
      </c>
      <c r="K10" s="11" t="e">
        <f t="shared" si="0"/>
        <v>#DIV/0!</v>
      </c>
    </row>
    <row r="11" spans="1:11">
      <c r="A11" s="167" t="s">
        <v>21</v>
      </c>
      <c r="B11" s="168"/>
      <c r="C11" s="47"/>
      <c r="D11" s="47"/>
      <c r="E11" s="47"/>
      <c r="F11" s="47"/>
      <c r="G11" s="67"/>
      <c r="H11" s="68"/>
      <c r="I11" s="68"/>
      <c r="J11" s="10">
        <f>SUM(C11:I11)</f>
        <v>0</v>
      </c>
      <c r="K11" s="11" t="e">
        <f t="shared" si="0"/>
        <v>#DIV/0!</v>
      </c>
    </row>
    <row r="12" spans="1:11" ht="15.75">
      <c r="A12" s="159" t="s">
        <v>22</v>
      </c>
      <c r="B12" s="160"/>
      <c r="C12" s="12">
        <f>SUM(C7:C11)</f>
        <v>0</v>
      </c>
      <c r="D12" s="12">
        <f t="shared" ref="D12:J12" si="1">SUM(D7:D11)</f>
        <v>0</v>
      </c>
      <c r="E12" s="12">
        <f t="shared" si="1"/>
        <v>0</v>
      </c>
      <c r="F12" s="12">
        <f t="shared" si="1"/>
        <v>0</v>
      </c>
      <c r="G12" s="12">
        <f t="shared" si="1"/>
        <v>0</v>
      </c>
      <c r="H12" s="12">
        <f t="shared" si="1"/>
        <v>0</v>
      </c>
      <c r="I12" s="12">
        <f t="shared" si="1"/>
        <v>0</v>
      </c>
      <c r="J12" s="66">
        <f t="shared" si="1"/>
        <v>0</v>
      </c>
      <c r="K12" s="13" t="e">
        <f>IF(SUM(K7:K11)=100%,"OK","BŁĄD")</f>
        <v>#DIV/0!</v>
      </c>
    </row>
    <row r="13" spans="1:11" ht="15.75">
      <c r="A13" s="169" t="s">
        <v>27</v>
      </c>
      <c r="B13" s="170"/>
      <c r="C13" s="9">
        <v>2023</v>
      </c>
      <c r="D13" s="9">
        <v>2024</v>
      </c>
      <c r="E13" s="9">
        <v>2025</v>
      </c>
      <c r="F13" s="9">
        <v>2026</v>
      </c>
      <c r="G13" s="9">
        <v>2027</v>
      </c>
      <c r="H13" s="9">
        <v>2028</v>
      </c>
      <c r="I13" s="9">
        <v>2029</v>
      </c>
      <c r="J13" s="9" t="s">
        <v>23</v>
      </c>
      <c r="K13" s="9" t="s">
        <v>24</v>
      </c>
    </row>
    <row r="14" spans="1:11">
      <c r="A14" s="167" t="s">
        <v>226</v>
      </c>
      <c r="B14" s="168"/>
      <c r="C14" s="47"/>
      <c r="D14" s="47"/>
      <c r="E14" s="47"/>
      <c r="F14" s="47"/>
      <c r="G14" s="67"/>
      <c r="H14" s="68"/>
      <c r="I14" s="68"/>
      <c r="J14" s="10">
        <f>SUM(C14:I14)</f>
        <v>0</v>
      </c>
      <c r="K14" s="11" t="e">
        <f>J14/$J$18</f>
        <v>#DIV/0!</v>
      </c>
    </row>
    <row r="15" spans="1:11">
      <c r="A15" s="167" t="s">
        <v>20</v>
      </c>
      <c r="B15" s="168"/>
      <c r="C15" s="47"/>
      <c r="D15" s="47"/>
      <c r="E15" s="47"/>
      <c r="F15" s="47"/>
      <c r="G15" s="67"/>
      <c r="H15" s="68"/>
      <c r="I15" s="68"/>
      <c r="J15" s="10">
        <f>SUM(C15:I15)</f>
        <v>0</v>
      </c>
      <c r="K15" s="11" t="e">
        <f>J15/$J$18</f>
        <v>#DIV/0!</v>
      </c>
    </row>
    <row r="16" spans="1:11">
      <c r="A16" s="167" t="s">
        <v>227</v>
      </c>
      <c r="B16" s="168"/>
      <c r="C16" s="47"/>
      <c r="D16" s="47"/>
      <c r="E16" s="47"/>
      <c r="F16" s="47"/>
      <c r="G16" s="67"/>
      <c r="H16" s="68"/>
      <c r="I16" s="68"/>
      <c r="J16" s="10">
        <f>SUM(C16:I16)</f>
        <v>0</v>
      </c>
      <c r="K16" s="11" t="e">
        <f t="shared" ref="K16:K17" si="2">J16/$J$18</f>
        <v>#DIV/0!</v>
      </c>
    </row>
    <row r="17" spans="1:11">
      <c r="A17" s="167" t="s">
        <v>21</v>
      </c>
      <c r="B17" s="168"/>
      <c r="C17" s="47"/>
      <c r="D17" s="47"/>
      <c r="E17" s="47"/>
      <c r="F17" s="47"/>
      <c r="G17" s="67"/>
      <c r="H17" s="68"/>
      <c r="I17" s="68"/>
      <c r="J17" s="10">
        <f>SUM(C17:I17)</f>
        <v>0</v>
      </c>
      <c r="K17" s="11" t="e">
        <f t="shared" si="2"/>
        <v>#DIV/0!</v>
      </c>
    </row>
    <row r="18" spans="1:11" ht="15.75">
      <c r="A18" s="159" t="s">
        <v>22</v>
      </c>
      <c r="B18" s="160"/>
      <c r="C18" s="12">
        <f>SUM(C14:C17)</f>
        <v>0</v>
      </c>
      <c r="D18" s="12">
        <f t="shared" ref="D18:J18" si="3">SUM(D14:D17)</f>
        <v>0</v>
      </c>
      <c r="E18" s="12">
        <f t="shared" si="3"/>
        <v>0</v>
      </c>
      <c r="F18" s="12">
        <f t="shared" si="3"/>
        <v>0</v>
      </c>
      <c r="G18" s="12">
        <f t="shared" si="3"/>
        <v>0</v>
      </c>
      <c r="H18" s="12">
        <f t="shared" si="3"/>
        <v>0</v>
      </c>
      <c r="I18" s="12">
        <f t="shared" si="3"/>
        <v>0</v>
      </c>
      <c r="J18" s="66">
        <f t="shared" si="3"/>
        <v>0</v>
      </c>
      <c r="K18" s="14"/>
    </row>
  </sheetData>
  <mergeCells count="15">
    <mergeCell ref="A18:B18"/>
    <mergeCell ref="A1:K1"/>
    <mergeCell ref="A2:K2"/>
    <mergeCell ref="A11:B11"/>
    <mergeCell ref="A12:B12"/>
    <mergeCell ref="A13:B13"/>
    <mergeCell ref="A14:B14"/>
    <mergeCell ref="A16:B16"/>
    <mergeCell ref="A17:B17"/>
    <mergeCell ref="A6:B6"/>
    <mergeCell ref="A7:B7"/>
    <mergeCell ref="A9:B9"/>
    <mergeCell ref="A10:B10"/>
    <mergeCell ref="A8:B8"/>
    <mergeCell ref="A15:B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zoomScale="70" zoomScaleNormal="70" workbookViewId="0">
      <selection activeCell="C7" sqref="C7"/>
    </sheetView>
  </sheetViews>
  <sheetFormatPr defaultColWidth="8.7109375" defaultRowHeight="15"/>
  <cols>
    <col min="1" max="1" width="10.85546875" style="1" customWidth="1"/>
    <col min="2" max="2" width="17.28515625" style="1" customWidth="1"/>
    <col min="3" max="9" width="22.7109375" style="1" customWidth="1"/>
    <col min="10" max="10" width="16.42578125" style="1" customWidth="1"/>
    <col min="11" max="11" width="10.85546875" style="1" customWidth="1"/>
    <col min="12" max="16384" width="8.7109375" style="1"/>
  </cols>
  <sheetData>
    <row r="1" spans="1:11" ht="26.25">
      <c r="A1" s="161" t="s">
        <v>11</v>
      </c>
      <c r="B1" s="162"/>
      <c r="C1" s="162"/>
      <c r="D1" s="162"/>
      <c r="E1" s="162"/>
      <c r="F1" s="162"/>
      <c r="G1" s="162"/>
      <c r="H1" s="162"/>
      <c r="I1" s="162"/>
      <c r="J1" s="162"/>
      <c r="K1" s="163"/>
    </row>
    <row r="2" spans="1:11" ht="14.45" customHeight="1">
      <c r="A2" s="164" t="s">
        <v>228</v>
      </c>
      <c r="B2" s="165"/>
      <c r="C2" s="165"/>
      <c r="D2" s="165"/>
      <c r="E2" s="165"/>
      <c r="F2" s="165"/>
      <c r="G2" s="165"/>
      <c r="H2" s="165"/>
      <c r="I2" s="165"/>
      <c r="J2" s="165"/>
      <c r="K2" s="166"/>
    </row>
    <row r="4" spans="1:11" ht="15.75">
      <c r="A4" s="7" t="s">
        <v>30</v>
      </c>
      <c r="B4" s="7"/>
      <c r="C4" s="8"/>
      <c r="D4" s="8"/>
      <c r="E4" s="8"/>
      <c r="F4" s="8"/>
      <c r="G4" s="8"/>
      <c r="H4" s="8"/>
      <c r="I4" s="8"/>
      <c r="J4" s="8"/>
      <c r="K4" s="8"/>
    </row>
    <row r="5" spans="1:11">
      <c r="A5" s="8"/>
      <c r="B5" s="8"/>
      <c r="C5" s="8"/>
      <c r="D5" s="8"/>
      <c r="E5" s="8"/>
      <c r="F5" s="8"/>
      <c r="G5" s="8"/>
      <c r="H5" s="8"/>
      <c r="I5" s="8"/>
      <c r="J5" s="8"/>
      <c r="K5" s="8"/>
    </row>
    <row r="6" spans="1:11" ht="14.45" customHeight="1">
      <c r="A6" s="169" t="s">
        <v>26</v>
      </c>
      <c r="B6" s="170"/>
      <c r="C6" s="9">
        <v>2023</v>
      </c>
      <c r="D6" s="9">
        <v>2024</v>
      </c>
      <c r="E6" s="9">
        <v>2025</v>
      </c>
      <c r="F6" s="9">
        <v>2026</v>
      </c>
      <c r="G6" s="9">
        <v>2027</v>
      </c>
      <c r="H6" s="9">
        <v>2028</v>
      </c>
      <c r="I6" s="9">
        <v>2029</v>
      </c>
      <c r="J6" s="9" t="s">
        <v>23</v>
      </c>
      <c r="K6" s="9" t="s">
        <v>24</v>
      </c>
    </row>
    <row r="7" spans="1:11">
      <c r="A7" s="167" t="s">
        <v>25</v>
      </c>
      <c r="B7" s="168"/>
      <c r="C7" s="47"/>
      <c r="D7" s="47"/>
      <c r="E7" s="47"/>
      <c r="F7" s="47"/>
      <c r="G7" s="67"/>
      <c r="H7" s="68"/>
      <c r="I7" s="68"/>
      <c r="J7" s="10">
        <f>SUM(C7:I7)</f>
        <v>0</v>
      </c>
      <c r="K7" s="11" t="e">
        <f>J7/$J$12</f>
        <v>#DIV/0!</v>
      </c>
    </row>
    <row r="8" spans="1:11" ht="15.6" customHeight="1">
      <c r="A8" s="167" t="s">
        <v>226</v>
      </c>
      <c r="B8" s="168"/>
      <c r="C8" s="47"/>
      <c r="D8" s="47"/>
      <c r="E8" s="47"/>
      <c r="F8" s="47"/>
      <c r="G8" s="67"/>
      <c r="H8" s="68"/>
      <c r="I8" s="68"/>
      <c r="J8" s="10">
        <f>SUM(C8:I8)</f>
        <v>0</v>
      </c>
      <c r="K8" s="11" t="e">
        <f>J8/$J$12</f>
        <v>#DIV/0!</v>
      </c>
    </row>
    <row r="9" spans="1:11">
      <c r="A9" s="167" t="s">
        <v>20</v>
      </c>
      <c r="B9" s="168"/>
      <c r="C9" s="47"/>
      <c r="D9" s="47"/>
      <c r="E9" s="47"/>
      <c r="F9" s="47"/>
      <c r="G9" s="67"/>
      <c r="H9" s="68"/>
      <c r="I9" s="68"/>
      <c r="J9" s="10">
        <f>SUM(C9:I9)</f>
        <v>0</v>
      </c>
      <c r="K9" s="11" t="e">
        <f>J9/$J$12</f>
        <v>#DIV/0!</v>
      </c>
    </row>
    <row r="10" spans="1:11" ht="15.6" customHeight="1">
      <c r="A10" s="167" t="s">
        <v>227</v>
      </c>
      <c r="B10" s="168"/>
      <c r="C10" s="47"/>
      <c r="D10" s="47"/>
      <c r="E10" s="47"/>
      <c r="F10" s="47"/>
      <c r="G10" s="67"/>
      <c r="H10" s="68"/>
      <c r="I10" s="68"/>
      <c r="J10" s="10">
        <f>SUM(C10:I10)</f>
        <v>0</v>
      </c>
      <c r="K10" s="11" t="e">
        <f>J10/$J$12</f>
        <v>#DIV/0!</v>
      </c>
    </row>
    <row r="11" spans="1:11">
      <c r="A11" s="167" t="s">
        <v>21</v>
      </c>
      <c r="B11" s="168"/>
      <c r="C11" s="47"/>
      <c r="D11" s="47"/>
      <c r="E11" s="47"/>
      <c r="F11" s="47"/>
      <c r="G11" s="67"/>
      <c r="H11" s="68"/>
      <c r="I11" s="68"/>
      <c r="J11" s="10">
        <f>SUM(C11:I11)</f>
        <v>0</v>
      </c>
      <c r="K11" s="11" t="e">
        <f>J11/$J$12</f>
        <v>#DIV/0!</v>
      </c>
    </row>
    <row r="12" spans="1:11" ht="15.75">
      <c r="A12" s="159" t="s">
        <v>22</v>
      </c>
      <c r="B12" s="160"/>
      <c r="C12" s="12">
        <f>SUM(C7:C11)</f>
        <v>0</v>
      </c>
      <c r="D12" s="12">
        <f t="shared" ref="D12:J12" si="0">SUM(D7:D11)</f>
        <v>0</v>
      </c>
      <c r="E12" s="12">
        <f t="shared" si="0"/>
        <v>0</v>
      </c>
      <c r="F12" s="12">
        <f t="shared" si="0"/>
        <v>0</v>
      </c>
      <c r="G12" s="12">
        <f t="shared" si="0"/>
        <v>0</v>
      </c>
      <c r="H12" s="12">
        <f t="shared" si="0"/>
        <v>0</v>
      </c>
      <c r="I12" s="12">
        <f t="shared" si="0"/>
        <v>0</v>
      </c>
      <c r="J12" s="12">
        <f t="shared" si="0"/>
        <v>0</v>
      </c>
      <c r="K12" s="13" t="e">
        <f>IF(SUM(K7:K11)=100%,"OK","BŁĄD")</f>
        <v>#DIV/0!</v>
      </c>
    </row>
    <row r="13" spans="1:11" ht="14.45" customHeight="1">
      <c r="A13" s="169" t="s">
        <v>27</v>
      </c>
      <c r="B13" s="170"/>
      <c r="C13" s="9">
        <v>2023</v>
      </c>
      <c r="D13" s="9">
        <v>2024</v>
      </c>
      <c r="E13" s="9">
        <v>2025</v>
      </c>
      <c r="F13" s="9">
        <v>2026</v>
      </c>
      <c r="G13" s="9">
        <v>2027</v>
      </c>
      <c r="H13" s="9">
        <v>2028</v>
      </c>
      <c r="I13" s="9">
        <v>2029</v>
      </c>
      <c r="J13" s="9" t="s">
        <v>23</v>
      </c>
      <c r="K13" s="9" t="s">
        <v>24</v>
      </c>
    </row>
    <row r="14" spans="1:11" ht="15.6" customHeight="1">
      <c r="A14" s="167" t="s">
        <v>226</v>
      </c>
      <c r="B14" s="168"/>
      <c r="C14" s="47"/>
      <c r="D14" s="47"/>
      <c r="E14" s="47"/>
      <c r="F14" s="47"/>
      <c r="G14" s="67"/>
      <c r="H14" s="68"/>
      <c r="I14" s="68"/>
      <c r="J14" s="10">
        <f>SUM(C14:I14)</f>
        <v>0</v>
      </c>
      <c r="K14" s="11" t="e">
        <f>J14/$J$18</f>
        <v>#DIV/0!</v>
      </c>
    </row>
    <row r="15" spans="1:11">
      <c r="A15" s="167" t="s">
        <v>20</v>
      </c>
      <c r="B15" s="168"/>
      <c r="C15" s="47"/>
      <c r="D15" s="47"/>
      <c r="E15" s="47"/>
      <c r="F15" s="47"/>
      <c r="G15" s="67"/>
      <c r="H15" s="68"/>
      <c r="I15" s="68"/>
      <c r="J15" s="10">
        <f>SUM(C15:I15)</f>
        <v>0</v>
      </c>
      <c r="K15" s="11" t="e">
        <f>J15/$J$18</f>
        <v>#DIV/0!</v>
      </c>
    </row>
    <row r="16" spans="1:11" ht="15.6" customHeight="1">
      <c r="A16" s="167" t="s">
        <v>227</v>
      </c>
      <c r="B16" s="168"/>
      <c r="C16" s="47"/>
      <c r="D16" s="47"/>
      <c r="E16" s="47"/>
      <c r="F16" s="47"/>
      <c r="G16" s="67"/>
      <c r="H16" s="68"/>
      <c r="I16" s="68"/>
      <c r="J16" s="10">
        <f>SUM(C16:I16)</f>
        <v>0</v>
      </c>
      <c r="K16" s="11" t="e">
        <f t="shared" ref="K16:K17" si="1">J16/$J$18</f>
        <v>#DIV/0!</v>
      </c>
    </row>
    <row r="17" spans="1:11">
      <c r="A17" s="167" t="s">
        <v>21</v>
      </c>
      <c r="B17" s="168"/>
      <c r="C17" s="47"/>
      <c r="D17" s="47"/>
      <c r="E17" s="47"/>
      <c r="F17" s="47"/>
      <c r="G17" s="67"/>
      <c r="H17" s="68"/>
      <c r="I17" s="68"/>
      <c r="J17" s="10">
        <f>SUM(C17:I17)</f>
        <v>0</v>
      </c>
      <c r="K17" s="11" t="e">
        <f t="shared" si="1"/>
        <v>#DIV/0!</v>
      </c>
    </row>
    <row r="18" spans="1:11" ht="15.75">
      <c r="A18" s="159" t="s">
        <v>22</v>
      </c>
      <c r="B18" s="160"/>
      <c r="C18" s="12">
        <f>SUM(C14:C17)</f>
        <v>0</v>
      </c>
      <c r="D18" s="12">
        <f t="shared" ref="D18:J18" si="2">SUM(D14:D17)</f>
        <v>0</v>
      </c>
      <c r="E18" s="12">
        <f t="shared" si="2"/>
        <v>0</v>
      </c>
      <c r="F18" s="12">
        <f t="shared" si="2"/>
        <v>0</v>
      </c>
      <c r="G18" s="12">
        <f t="shared" si="2"/>
        <v>0</v>
      </c>
      <c r="H18" s="12">
        <f t="shared" si="2"/>
        <v>0</v>
      </c>
      <c r="I18" s="12">
        <f t="shared" si="2"/>
        <v>0</v>
      </c>
      <c r="J18" s="12">
        <f t="shared" si="2"/>
        <v>0</v>
      </c>
      <c r="K18" s="14"/>
    </row>
    <row r="19" spans="1:11" ht="15.75">
      <c r="A19" s="15"/>
      <c r="B19" s="15"/>
      <c r="C19" s="16"/>
      <c r="D19" s="16"/>
      <c r="E19" s="16"/>
      <c r="F19" s="16"/>
      <c r="G19" s="16"/>
      <c r="H19" s="16"/>
      <c r="I19" s="16"/>
      <c r="J19" s="16"/>
      <c r="K19" s="17"/>
    </row>
    <row r="20" spans="1:11" ht="15.75">
      <c r="A20" s="7" t="s">
        <v>28</v>
      </c>
      <c r="B20" s="7"/>
      <c r="C20" s="8"/>
      <c r="D20" s="8"/>
      <c r="E20" s="8"/>
      <c r="F20" s="8"/>
      <c r="G20" s="8"/>
      <c r="H20" s="8"/>
      <c r="I20" s="8"/>
      <c r="J20" s="8"/>
      <c r="K20" s="8"/>
    </row>
    <row r="21" spans="1:11">
      <c r="A21" s="8"/>
      <c r="B21" s="8"/>
      <c r="C21" s="8"/>
      <c r="D21" s="8"/>
      <c r="E21" s="8"/>
      <c r="F21" s="8"/>
      <c r="G21" s="8"/>
      <c r="H21" s="8"/>
      <c r="I21" s="8"/>
      <c r="J21" s="8"/>
      <c r="K21" s="8"/>
    </row>
    <row r="22" spans="1:11" ht="14.45" customHeight="1">
      <c r="A22" s="169" t="s">
        <v>26</v>
      </c>
      <c r="B22" s="170"/>
      <c r="C22" s="9">
        <v>2023</v>
      </c>
      <c r="D22" s="9">
        <v>2024</v>
      </c>
      <c r="E22" s="9">
        <v>2025</v>
      </c>
      <c r="F22" s="9">
        <v>2026</v>
      </c>
      <c r="G22" s="9">
        <v>2027</v>
      </c>
      <c r="H22" s="9">
        <v>2028</v>
      </c>
      <c r="I22" s="9">
        <v>2029</v>
      </c>
      <c r="J22" s="9" t="s">
        <v>23</v>
      </c>
      <c r="K22" s="9" t="s">
        <v>24</v>
      </c>
    </row>
    <row r="23" spans="1:11" ht="14.45" customHeight="1">
      <c r="A23" s="167" t="s">
        <v>25</v>
      </c>
      <c r="B23" s="168"/>
      <c r="C23" s="47"/>
      <c r="D23" s="47"/>
      <c r="E23" s="47"/>
      <c r="F23" s="47"/>
      <c r="G23" s="67"/>
      <c r="H23" s="68"/>
      <c r="I23" s="68"/>
      <c r="J23" s="10">
        <f>SUM(C23:I23)</f>
        <v>0</v>
      </c>
      <c r="K23" s="11" t="e">
        <f>J23/$J$28</f>
        <v>#DIV/0!</v>
      </c>
    </row>
    <row r="24" spans="1:11" ht="14.45" customHeight="1">
      <c r="A24" s="167" t="s">
        <v>226</v>
      </c>
      <c r="B24" s="168"/>
      <c r="C24" s="47"/>
      <c r="D24" s="47"/>
      <c r="E24" s="47"/>
      <c r="F24" s="47"/>
      <c r="G24" s="67"/>
      <c r="H24" s="68"/>
      <c r="I24" s="68"/>
      <c r="J24" s="10">
        <f>SUM(C24:I24)</f>
        <v>0</v>
      </c>
      <c r="K24" s="11" t="e">
        <f>J24/$J$28</f>
        <v>#DIV/0!</v>
      </c>
    </row>
    <row r="25" spans="1:11" ht="15.6" customHeight="1">
      <c r="A25" s="167" t="s">
        <v>20</v>
      </c>
      <c r="B25" s="168"/>
      <c r="C25" s="47"/>
      <c r="D25" s="47"/>
      <c r="E25" s="47"/>
      <c r="F25" s="47"/>
      <c r="G25" s="67"/>
      <c r="H25" s="68"/>
      <c r="I25" s="68"/>
      <c r="J25" s="10">
        <f>SUM(C25:I25)</f>
        <v>0</v>
      </c>
      <c r="K25" s="11" t="e">
        <f t="shared" ref="K25:K27" si="3">J25/$J$28</f>
        <v>#DIV/0!</v>
      </c>
    </row>
    <row r="26" spans="1:11" ht="15.6" customHeight="1">
      <c r="A26" s="167" t="s">
        <v>227</v>
      </c>
      <c r="B26" s="168"/>
      <c r="C26" s="47"/>
      <c r="D26" s="47"/>
      <c r="E26" s="47"/>
      <c r="F26" s="47"/>
      <c r="G26" s="67"/>
      <c r="H26" s="68"/>
      <c r="I26" s="68"/>
      <c r="J26" s="10">
        <f>SUM(C26:I26)</f>
        <v>0</v>
      </c>
      <c r="K26" s="11" t="e">
        <f t="shared" si="3"/>
        <v>#DIV/0!</v>
      </c>
    </row>
    <row r="27" spans="1:11">
      <c r="A27" s="167" t="s">
        <v>21</v>
      </c>
      <c r="B27" s="168"/>
      <c r="C27" s="47"/>
      <c r="D27" s="47"/>
      <c r="E27" s="47"/>
      <c r="F27" s="47"/>
      <c r="G27" s="67"/>
      <c r="H27" s="68"/>
      <c r="I27" s="68"/>
      <c r="J27" s="10">
        <f>SUM(C27:I27)</f>
        <v>0</v>
      </c>
      <c r="K27" s="11" t="e">
        <f t="shared" si="3"/>
        <v>#DIV/0!</v>
      </c>
    </row>
    <row r="28" spans="1:11" ht="15.75">
      <c r="A28" s="159" t="s">
        <v>22</v>
      </c>
      <c r="B28" s="160"/>
      <c r="C28" s="12">
        <f>SUM(C23:C27)</f>
        <v>0</v>
      </c>
      <c r="D28" s="12">
        <f t="shared" ref="D28:J28" si="4">SUM(D23:D27)</f>
        <v>0</v>
      </c>
      <c r="E28" s="12">
        <f t="shared" si="4"/>
        <v>0</v>
      </c>
      <c r="F28" s="12">
        <f t="shared" si="4"/>
        <v>0</v>
      </c>
      <c r="G28" s="12">
        <f t="shared" si="4"/>
        <v>0</v>
      </c>
      <c r="H28" s="12">
        <f t="shared" si="4"/>
        <v>0</v>
      </c>
      <c r="I28" s="12">
        <f t="shared" si="4"/>
        <v>0</v>
      </c>
      <c r="J28" s="12">
        <f t="shared" si="4"/>
        <v>0</v>
      </c>
      <c r="K28" s="13" t="e">
        <f>IF(SUM(K23:K27)=100%,"OK","BŁĄD")</f>
        <v>#DIV/0!</v>
      </c>
    </row>
    <row r="29" spans="1:11" ht="14.45" customHeight="1">
      <c r="A29" s="169" t="s">
        <v>27</v>
      </c>
      <c r="B29" s="170"/>
      <c r="C29" s="9">
        <v>2023</v>
      </c>
      <c r="D29" s="9">
        <v>2024</v>
      </c>
      <c r="E29" s="9">
        <v>2025</v>
      </c>
      <c r="F29" s="9">
        <v>2026</v>
      </c>
      <c r="G29" s="9">
        <v>2027</v>
      </c>
      <c r="H29" s="9">
        <v>2028</v>
      </c>
      <c r="I29" s="9">
        <v>2029</v>
      </c>
      <c r="J29" s="9" t="s">
        <v>23</v>
      </c>
      <c r="K29" s="9" t="s">
        <v>24</v>
      </c>
    </row>
    <row r="30" spans="1:11" ht="15.6" customHeight="1">
      <c r="A30" s="167" t="s">
        <v>226</v>
      </c>
      <c r="B30" s="168"/>
      <c r="C30" s="47"/>
      <c r="D30" s="47"/>
      <c r="E30" s="47"/>
      <c r="F30" s="47"/>
      <c r="G30" s="67"/>
      <c r="H30" s="68"/>
      <c r="I30" s="68"/>
      <c r="J30" s="10">
        <f>SUM(C30:I30)</f>
        <v>0</v>
      </c>
      <c r="K30" s="11" t="e">
        <f>J30/$J$34</f>
        <v>#DIV/0!</v>
      </c>
    </row>
    <row r="31" spans="1:11">
      <c r="A31" s="167" t="s">
        <v>20</v>
      </c>
      <c r="B31" s="168"/>
      <c r="C31" s="47"/>
      <c r="D31" s="47"/>
      <c r="E31" s="47"/>
      <c r="F31" s="47"/>
      <c r="G31" s="67"/>
      <c r="H31" s="68"/>
      <c r="I31" s="68"/>
      <c r="J31" s="10">
        <f>SUM(C31:I31)</f>
        <v>0</v>
      </c>
      <c r="K31" s="11" t="e">
        <f>J31/$J$34</f>
        <v>#DIV/0!</v>
      </c>
    </row>
    <row r="32" spans="1:11" ht="15.6" customHeight="1">
      <c r="A32" s="167" t="s">
        <v>227</v>
      </c>
      <c r="B32" s="168"/>
      <c r="C32" s="47"/>
      <c r="D32" s="47"/>
      <c r="E32" s="47"/>
      <c r="F32" s="47"/>
      <c r="G32" s="67"/>
      <c r="H32" s="68"/>
      <c r="I32" s="68"/>
      <c r="J32" s="10">
        <f>SUM(C32:I32)</f>
        <v>0</v>
      </c>
      <c r="K32" s="11" t="e">
        <f t="shared" ref="K32:K33" si="5">J32/$J$34</f>
        <v>#DIV/0!</v>
      </c>
    </row>
    <row r="33" spans="1:11">
      <c r="A33" s="167" t="s">
        <v>21</v>
      </c>
      <c r="B33" s="168"/>
      <c r="C33" s="47"/>
      <c r="D33" s="47"/>
      <c r="E33" s="47"/>
      <c r="F33" s="47"/>
      <c r="G33" s="67"/>
      <c r="H33" s="68"/>
      <c r="I33" s="68"/>
      <c r="J33" s="10">
        <f>SUM(C33:I33)</f>
        <v>0</v>
      </c>
      <c r="K33" s="11" t="e">
        <f t="shared" si="5"/>
        <v>#DIV/0!</v>
      </c>
    </row>
    <row r="34" spans="1:11" ht="15.75">
      <c r="A34" s="159" t="s">
        <v>22</v>
      </c>
      <c r="B34" s="160"/>
      <c r="C34" s="12">
        <f>SUM(C30:C33)</f>
        <v>0</v>
      </c>
      <c r="D34" s="12">
        <f t="shared" ref="D34:J34" si="6">SUM(D30:D33)</f>
        <v>0</v>
      </c>
      <c r="E34" s="12">
        <f t="shared" si="6"/>
        <v>0</v>
      </c>
      <c r="F34" s="12">
        <f t="shared" si="6"/>
        <v>0</v>
      </c>
      <c r="G34" s="12">
        <f t="shared" si="6"/>
        <v>0</v>
      </c>
      <c r="H34" s="12">
        <f t="shared" si="6"/>
        <v>0</v>
      </c>
      <c r="I34" s="12">
        <f t="shared" si="6"/>
        <v>0</v>
      </c>
      <c r="J34" s="12">
        <f t="shared" si="6"/>
        <v>0</v>
      </c>
      <c r="K34" s="14"/>
    </row>
    <row r="35" spans="1:11" ht="15.75">
      <c r="A35" s="15"/>
      <c r="B35" s="15"/>
      <c r="C35" s="16"/>
      <c r="D35" s="16"/>
      <c r="E35" s="16"/>
      <c r="F35" s="16"/>
      <c r="G35" s="16"/>
      <c r="H35" s="16"/>
      <c r="I35" s="16"/>
      <c r="J35" s="16"/>
      <c r="K35" s="17"/>
    </row>
    <row r="36" spans="1:11" s="29" customFormat="1">
      <c r="A36" s="28"/>
      <c r="B36" s="28" t="s">
        <v>29</v>
      </c>
      <c r="C36" s="29" t="str">
        <f>IF(C12+C28=NAKŁADY!C12,"OK","BŁĄD")</f>
        <v>OK</v>
      </c>
      <c r="D36" s="29" t="str">
        <f>IF(D12+D28=NAKŁADY!D12,"OK","BŁĄD")</f>
        <v>OK</v>
      </c>
      <c r="E36" s="29" t="str">
        <f>IF(E12+E28=NAKŁADY!E12,"OK","BŁĄD")</f>
        <v>OK</v>
      </c>
      <c r="F36" s="29" t="str">
        <f>IF(F12+F28=NAKŁADY!F12,"OK","BŁĄD")</f>
        <v>OK</v>
      </c>
      <c r="G36" s="29" t="str">
        <f>IF(G12+G28=NAKŁADY!G12,"OK","BŁĄD")</f>
        <v>OK</v>
      </c>
      <c r="H36" s="29" t="str">
        <f>IF(H12+H28=NAKŁADY!H12,"OK","BŁĄD")</f>
        <v>OK</v>
      </c>
      <c r="I36" s="29" t="str">
        <f>IF(I12+I28=NAKŁADY!I12,"OK","BŁĄD")</f>
        <v>OK</v>
      </c>
      <c r="J36" s="29" t="str">
        <f>IF(J12+J28=NAKŁADY!M12,"OK","BŁĄD")</f>
        <v>OK</v>
      </c>
    </row>
    <row r="38" spans="1:11" ht="15.75">
      <c r="A38" s="7" t="s">
        <v>100</v>
      </c>
      <c r="E38" s="7"/>
      <c r="I38" s="7"/>
    </row>
    <row r="39" spans="1:11" ht="15.75">
      <c r="E39" s="185" t="s">
        <v>104</v>
      </c>
      <c r="F39" s="185"/>
      <c r="G39" s="185"/>
    </row>
    <row r="40" spans="1:11" ht="15.75">
      <c r="A40" s="181" t="s">
        <v>40</v>
      </c>
      <c r="B40" s="182"/>
      <c r="C40" s="18">
        <f>D40-1</f>
        <v>2021</v>
      </c>
      <c r="D40" s="18">
        <f>ZAŁOŻENIA!I4-1</f>
        <v>2022</v>
      </c>
      <c r="E40" s="18" t="s">
        <v>101</v>
      </c>
      <c r="F40" s="18" t="s">
        <v>102</v>
      </c>
      <c r="G40" s="18" t="s">
        <v>103</v>
      </c>
    </row>
    <row r="41" spans="1:11" ht="15.75">
      <c r="A41" s="176" t="s">
        <v>99</v>
      </c>
      <c r="B41" s="177"/>
      <c r="C41" s="19">
        <v>0</v>
      </c>
      <c r="D41" s="19">
        <v>0</v>
      </c>
      <c r="E41" s="20" t="str">
        <f>IF(D41&lt;10,"tak",IF(C41&lt;10,"tak","nie"))</f>
        <v>tak</v>
      </c>
      <c r="F41" s="20" t="str">
        <f>IF(D41&lt;50,"tak",IF(C41&lt;50,"tak","nie"))</f>
        <v>tak</v>
      </c>
      <c r="G41" s="20" t="str">
        <f>IF(D41&lt;250,"tak",IF(C41&lt;250,"tak","nie"))</f>
        <v>tak</v>
      </c>
    </row>
    <row r="42" spans="1:11" ht="15.75">
      <c r="A42" s="176" t="s">
        <v>105</v>
      </c>
      <c r="B42" s="177"/>
      <c r="C42" s="19">
        <v>0</v>
      </c>
      <c r="D42" s="19">
        <v>0</v>
      </c>
      <c r="E42" s="20" t="str">
        <f>IF(D42&lt;2,"tak",IF(C42&lt;2,"tak","nie"))</f>
        <v>tak</v>
      </c>
      <c r="F42" s="20" t="str">
        <f>IF(D42&lt;10,"tak",IF(C42&lt;10,"tak","nie"))</f>
        <v>tak</v>
      </c>
      <c r="G42" s="20" t="str">
        <f>IF(D42&lt;50,"tak",IF(C42&lt;50,"tak","nie"))</f>
        <v>tak</v>
      </c>
    </row>
    <row r="43" spans="1:11" ht="30" customHeight="1">
      <c r="A43" s="171" t="s">
        <v>106</v>
      </c>
      <c r="B43" s="172"/>
      <c r="C43" s="19">
        <v>0</v>
      </c>
      <c r="D43" s="19">
        <v>0</v>
      </c>
      <c r="E43" s="20" t="str">
        <f>IF(D43&lt;2,"tak",IF(C43&lt;2,"tak","nie"))</f>
        <v>tak</v>
      </c>
      <c r="F43" s="20" t="str">
        <f>IF(D43&lt;10,"tak",IF(C43&lt;10,"tak","nie"))</f>
        <v>tak</v>
      </c>
      <c r="G43" s="20" t="str">
        <f>IF(D43&lt;43,"tak",IF(C43&lt;43,"tak","nie"))</f>
        <v>tak</v>
      </c>
    </row>
    <row r="44" spans="1:11" ht="15.75">
      <c r="A44" s="21"/>
      <c r="B44" s="21"/>
      <c r="C44" s="184" t="s">
        <v>120</v>
      </c>
      <c r="D44" s="184"/>
      <c r="E44" s="183"/>
      <c r="F44" s="183"/>
      <c r="G44" s="183"/>
    </row>
    <row r="46" spans="1:11" ht="15.75">
      <c r="A46" s="7" t="s">
        <v>107</v>
      </c>
    </row>
    <row r="47" spans="1:11">
      <c r="E47" s="178" t="s">
        <v>104</v>
      </c>
      <c r="F47" s="22"/>
      <c r="G47" s="22"/>
    </row>
    <row r="48" spans="1:11" ht="15.75">
      <c r="A48" s="181" t="s">
        <v>40</v>
      </c>
      <c r="B48" s="182"/>
      <c r="C48" s="18">
        <f>D48-1</f>
        <v>2021</v>
      </c>
      <c r="D48" s="18">
        <f>ZAŁOŻENIA!I4-1</f>
        <v>2022</v>
      </c>
      <c r="E48" s="178"/>
      <c r="F48" s="23"/>
      <c r="G48" s="23"/>
    </row>
    <row r="49" spans="1:7" ht="45.6" customHeight="1">
      <c r="A49" s="171" t="s">
        <v>127</v>
      </c>
      <c r="B49" s="172"/>
      <c r="C49" s="19">
        <v>0</v>
      </c>
      <c r="D49" s="19">
        <v>0</v>
      </c>
      <c r="E49" s="24" t="str">
        <f>IF(D49&lt;7.5,"nie",IF(C49&lt;7.5,"nie","tak"))</f>
        <v>nie</v>
      </c>
      <c r="F49" s="23"/>
      <c r="G49" s="23"/>
    </row>
    <row r="50" spans="1:7" ht="15.75">
      <c r="A50" s="176" t="s">
        <v>128</v>
      </c>
      <c r="B50" s="177"/>
      <c r="C50" s="19">
        <v>0</v>
      </c>
      <c r="D50" s="19">
        <v>0</v>
      </c>
      <c r="E50" s="179" t="e">
        <f>IF(D50/D51&gt;1,"nie",IF(C50/C51&gt;1,"nie","tak"))</f>
        <v>#DIV/0!</v>
      </c>
      <c r="F50" s="23"/>
      <c r="G50" s="23"/>
    </row>
    <row r="51" spans="1:7" ht="15.75">
      <c r="A51" s="176" t="s">
        <v>108</v>
      </c>
      <c r="B51" s="177"/>
      <c r="C51" s="19">
        <v>0</v>
      </c>
      <c r="D51" s="19">
        <v>0</v>
      </c>
      <c r="E51" s="180"/>
      <c r="F51" s="23"/>
      <c r="G51" s="23"/>
    </row>
    <row r="52" spans="1:7">
      <c r="A52" s="21"/>
      <c r="B52" s="21"/>
      <c r="C52" s="21"/>
      <c r="D52" s="21"/>
      <c r="E52" s="25"/>
      <c r="F52" s="26"/>
      <c r="G52" s="26"/>
    </row>
    <row r="53" spans="1:7" ht="15.75">
      <c r="A53" s="7" t="s">
        <v>109</v>
      </c>
    </row>
    <row r="54" spans="1:7" ht="15.75">
      <c r="A54" s="181" t="s">
        <v>40</v>
      </c>
      <c r="B54" s="182"/>
      <c r="C54" s="18">
        <f>D54-1</f>
        <v>2021</v>
      </c>
      <c r="D54" s="18">
        <f>ZAŁOŻENIA!I4-1</f>
        <v>2022</v>
      </c>
    </row>
    <row r="55" spans="1:7" ht="27" customHeight="1">
      <c r="A55" s="171" t="s">
        <v>110</v>
      </c>
      <c r="B55" s="172"/>
      <c r="C55" s="19">
        <v>0</v>
      </c>
      <c r="D55" s="19">
        <v>0</v>
      </c>
    </row>
    <row r="56" spans="1:7" ht="36.6" customHeight="1">
      <c r="A56" s="171" t="s">
        <v>111</v>
      </c>
      <c r="B56" s="172"/>
      <c r="C56" s="19">
        <v>0</v>
      </c>
      <c r="D56" s="19">
        <v>0</v>
      </c>
    </row>
    <row r="57" spans="1:7" ht="15.75">
      <c r="A57" s="171" t="s">
        <v>113</v>
      </c>
      <c r="B57" s="172"/>
      <c r="C57" s="19">
        <v>0</v>
      </c>
      <c r="D57" s="19">
        <v>0</v>
      </c>
    </row>
    <row r="58" spans="1:7" ht="15.75">
      <c r="A58" s="176" t="s">
        <v>112</v>
      </c>
      <c r="B58" s="177"/>
      <c r="C58" s="19">
        <v>0</v>
      </c>
      <c r="D58" s="19">
        <v>0</v>
      </c>
    </row>
    <row r="59" spans="1:7" ht="15.75">
      <c r="A59" s="176" t="s">
        <v>116</v>
      </c>
      <c r="B59" s="177"/>
      <c r="C59" s="19">
        <v>0</v>
      </c>
      <c r="D59" s="19">
        <v>0</v>
      </c>
    </row>
    <row r="60" spans="1:7" ht="35.450000000000003" customHeight="1">
      <c r="A60" s="171" t="s">
        <v>115</v>
      </c>
      <c r="B60" s="172"/>
      <c r="C60" s="19">
        <v>0</v>
      </c>
      <c r="D60" s="19">
        <v>0</v>
      </c>
    </row>
    <row r="61" spans="1:7" ht="27.6" customHeight="1">
      <c r="A61" s="171" t="s">
        <v>114</v>
      </c>
      <c r="B61" s="172"/>
      <c r="C61" s="19">
        <v>0</v>
      </c>
      <c r="D61" s="19">
        <v>0</v>
      </c>
    </row>
    <row r="62" spans="1:7" ht="15.75">
      <c r="A62" s="173" t="s">
        <v>119</v>
      </c>
      <c r="B62" s="174"/>
      <c r="C62" s="174"/>
      <c r="D62" s="175"/>
    </row>
    <row r="63" spans="1:7" ht="15.75">
      <c r="A63" s="176" t="s">
        <v>117</v>
      </c>
      <c r="B63" s="177"/>
      <c r="C63" s="27" t="str">
        <f>IF((C58-C59+C60+C61)+(C56+C55)&lt;0,"tak","nie")</f>
        <v>nie</v>
      </c>
      <c r="D63" s="27" t="str">
        <f>IF((D58-D59+D60+D61)+(D56+D55)&lt;0,"tak","nie")</f>
        <v>nie</v>
      </c>
    </row>
    <row r="64" spans="1:7" ht="15.75">
      <c r="A64" s="176" t="s">
        <v>118</v>
      </c>
      <c r="B64" s="177"/>
      <c r="C64" s="27" t="str">
        <f>IF((ABS((C58-C59+C60+C61)+(C56+C55)))&gt;(0.5*(C57+C59)),"tak","nie")</f>
        <v>nie</v>
      </c>
      <c r="D64" s="27" t="str">
        <f>IF((ABS((D58-D59+D60+D61)+(D56+D55)))&gt;(0.5*(D57+D59)),"tak","nie")</f>
        <v>nie</v>
      </c>
    </row>
  </sheetData>
  <mergeCells count="52">
    <mergeCell ref="A34:B34"/>
    <mergeCell ref="A18:B18"/>
    <mergeCell ref="A22:B22"/>
    <mergeCell ref="A23:B23"/>
    <mergeCell ref="A25:B25"/>
    <mergeCell ref="A26:B26"/>
    <mergeCell ref="A27:B27"/>
    <mergeCell ref="A28:B28"/>
    <mergeCell ref="A29:B29"/>
    <mergeCell ref="A30:B30"/>
    <mergeCell ref="A32:B32"/>
    <mergeCell ref="A33:B33"/>
    <mergeCell ref="A31:B31"/>
    <mergeCell ref="A24:B24"/>
    <mergeCell ref="A1:K1"/>
    <mergeCell ref="A2:K2"/>
    <mergeCell ref="A17:B17"/>
    <mergeCell ref="A6:B6"/>
    <mergeCell ref="A7:B7"/>
    <mergeCell ref="A8:B8"/>
    <mergeCell ref="A10:B10"/>
    <mergeCell ref="A11:B11"/>
    <mergeCell ref="A12:B12"/>
    <mergeCell ref="A13:B13"/>
    <mergeCell ref="A14:B14"/>
    <mergeCell ref="A16:B16"/>
    <mergeCell ref="A9:B9"/>
    <mergeCell ref="A15:B15"/>
    <mergeCell ref="E39:G39"/>
    <mergeCell ref="A41:B41"/>
    <mergeCell ref="A40:B40"/>
    <mergeCell ref="A42:B42"/>
    <mergeCell ref="A43:B43"/>
    <mergeCell ref="A51:B51"/>
    <mergeCell ref="E47:E48"/>
    <mergeCell ref="E50:E51"/>
    <mergeCell ref="A54:B54"/>
    <mergeCell ref="E44:G44"/>
    <mergeCell ref="A48:B48"/>
    <mergeCell ref="A49:B49"/>
    <mergeCell ref="A50:B50"/>
    <mergeCell ref="C44:D44"/>
    <mergeCell ref="A55:B55"/>
    <mergeCell ref="A56:B56"/>
    <mergeCell ref="A58:B58"/>
    <mergeCell ref="A57:B57"/>
    <mergeCell ref="A59:B59"/>
    <mergeCell ref="A60:B60"/>
    <mergeCell ref="A61:B61"/>
    <mergeCell ref="A62:D62"/>
    <mergeCell ref="A63:B63"/>
    <mergeCell ref="A64:B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zoomScale="70" zoomScaleNormal="70" workbookViewId="0">
      <selection activeCell="L3" sqref="L3"/>
    </sheetView>
  </sheetViews>
  <sheetFormatPr defaultColWidth="8.7109375" defaultRowHeight="15"/>
  <cols>
    <col min="1" max="1" width="27.28515625" style="1" customWidth="1"/>
    <col min="2" max="3" width="18.140625" style="1" customWidth="1"/>
    <col min="4" max="18" width="13.5703125" style="1" customWidth="1"/>
    <col min="19" max="16384" width="8.7109375" style="1"/>
  </cols>
  <sheetData>
    <row r="1" spans="1:18" ht="26.25">
      <c r="A1" s="212" t="s">
        <v>12</v>
      </c>
      <c r="B1" s="213"/>
      <c r="C1" s="213"/>
      <c r="D1" s="213"/>
      <c r="E1" s="213"/>
      <c r="F1" s="213"/>
      <c r="G1" s="213"/>
      <c r="H1" s="213"/>
      <c r="I1" s="213"/>
      <c r="J1" s="213"/>
      <c r="K1" s="214"/>
    </row>
    <row r="2" spans="1:18" ht="14.45" customHeight="1">
      <c r="A2" s="164" t="s">
        <v>15</v>
      </c>
      <c r="B2" s="165"/>
      <c r="C2" s="165"/>
      <c r="D2" s="165"/>
      <c r="E2" s="165"/>
      <c r="F2" s="165"/>
      <c r="G2" s="165"/>
      <c r="H2" s="165"/>
      <c r="I2" s="165"/>
      <c r="J2" s="165"/>
      <c r="K2" s="166"/>
    </row>
    <row r="4" spans="1:18" ht="30.95" customHeight="1">
      <c r="A4" s="30" t="s">
        <v>93</v>
      </c>
      <c r="B4" s="30"/>
      <c r="C4" s="186" t="s">
        <v>56</v>
      </c>
      <c r="D4" s="187"/>
      <c r="E4" s="187"/>
      <c r="F4" s="187"/>
      <c r="G4" s="187"/>
      <c r="H4" s="187"/>
      <c r="I4" s="187"/>
      <c r="J4" s="187"/>
      <c r="K4" s="188"/>
      <c r="L4" s="69"/>
      <c r="M4" s="69"/>
      <c r="N4" s="69"/>
      <c r="O4" s="69"/>
      <c r="P4" s="69"/>
      <c r="Q4" s="69"/>
      <c r="R4" s="69"/>
    </row>
    <row r="5" spans="1:18" ht="15.75">
      <c r="A5" s="30"/>
      <c r="B5" s="30"/>
      <c r="C5" s="189"/>
      <c r="D5" s="190"/>
      <c r="E5" s="190"/>
      <c r="F5" s="190"/>
      <c r="G5" s="190"/>
      <c r="H5" s="190"/>
      <c r="I5" s="190"/>
      <c r="J5" s="190"/>
      <c r="K5" s="191"/>
      <c r="L5" s="69"/>
      <c r="M5" s="69"/>
      <c r="N5" s="69"/>
      <c r="O5" s="69"/>
      <c r="P5" s="69"/>
      <c r="Q5" s="69"/>
      <c r="R5" s="69"/>
    </row>
    <row r="6" spans="1:18" s="8" customFormat="1" ht="12.75" customHeight="1">
      <c r="A6" s="7"/>
    </row>
    <row r="7" spans="1:18" s="8" customFormat="1" ht="12.75" customHeight="1">
      <c r="B7" s="207" t="s">
        <v>47</v>
      </c>
      <c r="C7" s="208"/>
      <c r="D7" s="209" t="s">
        <v>48</v>
      </c>
      <c r="E7" s="210"/>
      <c r="F7" s="210"/>
      <c r="G7" s="210"/>
      <c r="H7" s="210"/>
      <c r="I7" s="210"/>
      <c r="J7" s="210"/>
      <c r="K7" s="210"/>
      <c r="L7" s="210"/>
      <c r="M7" s="210"/>
      <c r="N7" s="210"/>
      <c r="O7" s="210"/>
      <c r="P7" s="210"/>
      <c r="Q7" s="210"/>
      <c r="R7" s="211"/>
    </row>
    <row r="8" spans="1:18" s="8" customFormat="1" ht="15.75">
      <c r="A8" s="31" t="s">
        <v>40</v>
      </c>
      <c r="B8" s="32">
        <f>C8-1</f>
        <v>2021</v>
      </c>
      <c r="C8" s="32">
        <f>D8-1</f>
        <v>2022</v>
      </c>
      <c r="D8" s="31">
        <f>ZAŁOŻENIA!I4</f>
        <v>2023</v>
      </c>
      <c r="E8" s="31">
        <f>D8+1</f>
        <v>2024</v>
      </c>
      <c r="F8" s="31">
        <f t="shared" ref="F8:R8" si="0">E8+1</f>
        <v>2025</v>
      </c>
      <c r="G8" s="31">
        <f t="shared" si="0"/>
        <v>2026</v>
      </c>
      <c r="H8" s="31">
        <f t="shared" si="0"/>
        <v>2027</v>
      </c>
      <c r="I8" s="31">
        <f t="shared" si="0"/>
        <v>2028</v>
      </c>
      <c r="J8" s="31">
        <f t="shared" si="0"/>
        <v>2029</v>
      </c>
      <c r="K8" s="31">
        <f t="shared" si="0"/>
        <v>2030</v>
      </c>
      <c r="L8" s="31">
        <f t="shared" si="0"/>
        <v>2031</v>
      </c>
      <c r="M8" s="31">
        <f t="shared" si="0"/>
        <v>2032</v>
      </c>
      <c r="N8" s="31">
        <f t="shared" si="0"/>
        <v>2033</v>
      </c>
      <c r="O8" s="31">
        <f t="shared" si="0"/>
        <v>2034</v>
      </c>
      <c r="P8" s="31">
        <f t="shared" si="0"/>
        <v>2035</v>
      </c>
      <c r="Q8" s="31">
        <f t="shared" si="0"/>
        <v>2036</v>
      </c>
      <c r="R8" s="31">
        <f t="shared" si="0"/>
        <v>2037</v>
      </c>
    </row>
    <row r="9" spans="1:18" s="8" customFormat="1" ht="45">
      <c r="A9" s="33" t="s">
        <v>49</v>
      </c>
      <c r="B9" s="19">
        <v>0</v>
      </c>
      <c r="C9" s="19">
        <v>0</v>
      </c>
      <c r="D9" s="19">
        <v>0</v>
      </c>
      <c r="E9" s="34">
        <f>IF(B9=0,AVERAGE(C9:D9),IF(C9=0,AVERAGE(B9,D9),IF(D9=0,AVERAGE(B9:C9))))</f>
        <v>0</v>
      </c>
      <c r="F9" s="34">
        <f>E9*HLOOKUP(F8,$D$52:$Z$54,2)/100</f>
        <v>0</v>
      </c>
      <c r="G9" s="34">
        <f t="shared" ref="G9:R9" si="1">F9*HLOOKUP(G8,$D$52:$Z$54,2)/100</f>
        <v>0</v>
      </c>
      <c r="H9" s="34">
        <f t="shared" si="1"/>
        <v>0</v>
      </c>
      <c r="I9" s="34">
        <f t="shared" si="1"/>
        <v>0</v>
      </c>
      <c r="J9" s="34">
        <f t="shared" si="1"/>
        <v>0</v>
      </c>
      <c r="K9" s="34">
        <f t="shared" si="1"/>
        <v>0</v>
      </c>
      <c r="L9" s="34">
        <f t="shared" si="1"/>
        <v>0</v>
      </c>
      <c r="M9" s="34">
        <f t="shared" si="1"/>
        <v>0</v>
      </c>
      <c r="N9" s="34">
        <f t="shared" si="1"/>
        <v>0</v>
      </c>
      <c r="O9" s="34">
        <f t="shared" si="1"/>
        <v>0</v>
      </c>
      <c r="P9" s="34">
        <f t="shared" si="1"/>
        <v>0</v>
      </c>
      <c r="Q9" s="34">
        <f t="shared" si="1"/>
        <v>0</v>
      </c>
      <c r="R9" s="34">
        <f t="shared" si="1"/>
        <v>0</v>
      </c>
    </row>
    <row r="10" spans="1:18" s="8" customFormat="1" ht="45">
      <c r="A10" s="33" t="s">
        <v>60</v>
      </c>
      <c r="B10" s="19">
        <v>0</v>
      </c>
      <c r="C10" s="19">
        <v>0</v>
      </c>
      <c r="D10" s="19">
        <v>0</v>
      </c>
      <c r="E10" s="19">
        <v>0</v>
      </c>
      <c r="F10" s="19">
        <v>0</v>
      </c>
      <c r="G10" s="19">
        <v>0</v>
      </c>
      <c r="H10" s="19">
        <v>0</v>
      </c>
      <c r="I10" s="19">
        <v>0</v>
      </c>
      <c r="J10" s="19">
        <v>0</v>
      </c>
      <c r="K10" s="19">
        <v>0</v>
      </c>
      <c r="L10" s="19">
        <v>0</v>
      </c>
      <c r="M10" s="19">
        <v>0</v>
      </c>
      <c r="N10" s="19">
        <v>0</v>
      </c>
      <c r="O10" s="19">
        <v>0</v>
      </c>
      <c r="P10" s="19">
        <v>0</v>
      </c>
      <c r="Q10" s="19">
        <v>0</v>
      </c>
      <c r="R10" s="19">
        <v>0</v>
      </c>
    </row>
    <row r="11" spans="1:18" s="8" customFormat="1" ht="45">
      <c r="A11" s="33" t="s">
        <v>50</v>
      </c>
      <c r="B11" s="19">
        <v>0</v>
      </c>
      <c r="C11" s="19">
        <v>0</v>
      </c>
      <c r="D11" s="19">
        <v>0</v>
      </c>
      <c r="E11" s="34">
        <f>IF(B11=0,AVERAGE(C11:D11),IF(C11=0,AVERAGE(B11,D11),IF(D11=0,AVERAGE(B11:C11))))</f>
        <v>0</v>
      </c>
      <c r="F11" s="34">
        <f>E11*HLOOKUP(F8,$D$52:$Z$54,2)/100</f>
        <v>0</v>
      </c>
      <c r="G11" s="34">
        <f t="shared" ref="G11:R11" si="2">F11*HLOOKUP(G8,$D$52:$Z$54,2)/100</f>
        <v>0</v>
      </c>
      <c r="H11" s="34">
        <f t="shared" si="2"/>
        <v>0</v>
      </c>
      <c r="I11" s="34">
        <f t="shared" si="2"/>
        <v>0</v>
      </c>
      <c r="J11" s="34">
        <f t="shared" si="2"/>
        <v>0</v>
      </c>
      <c r="K11" s="34">
        <f t="shared" si="2"/>
        <v>0</v>
      </c>
      <c r="L11" s="34">
        <f t="shared" si="2"/>
        <v>0</v>
      </c>
      <c r="M11" s="34">
        <f t="shared" si="2"/>
        <v>0</v>
      </c>
      <c r="N11" s="34">
        <f t="shared" si="2"/>
        <v>0</v>
      </c>
      <c r="O11" s="34">
        <f t="shared" si="2"/>
        <v>0</v>
      </c>
      <c r="P11" s="34">
        <f t="shared" si="2"/>
        <v>0</v>
      </c>
      <c r="Q11" s="34">
        <f t="shared" si="2"/>
        <v>0</v>
      </c>
      <c r="R11" s="34">
        <f t="shared" si="2"/>
        <v>0</v>
      </c>
    </row>
    <row r="12" spans="1:18" s="8" customFormat="1" ht="45">
      <c r="A12" s="33" t="s">
        <v>61</v>
      </c>
      <c r="B12" s="19">
        <v>0</v>
      </c>
      <c r="C12" s="19">
        <v>0</v>
      </c>
      <c r="D12" s="19">
        <v>0</v>
      </c>
      <c r="E12" s="19">
        <v>0</v>
      </c>
      <c r="F12" s="19">
        <v>0</v>
      </c>
      <c r="G12" s="19">
        <v>0</v>
      </c>
      <c r="H12" s="19">
        <v>0</v>
      </c>
      <c r="I12" s="19">
        <v>0</v>
      </c>
      <c r="J12" s="19">
        <v>0</v>
      </c>
      <c r="K12" s="19">
        <v>0</v>
      </c>
      <c r="L12" s="19">
        <v>0</v>
      </c>
      <c r="M12" s="19">
        <v>0</v>
      </c>
      <c r="N12" s="19">
        <v>0</v>
      </c>
      <c r="O12" s="19">
        <v>0</v>
      </c>
      <c r="P12" s="19">
        <v>0</v>
      </c>
      <c r="Q12" s="19">
        <v>0</v>
      </c>
      <c r="R12" s="19">
        <v>0</v>
      </c>
    </row>
    <row r="13" spans="1:18" s="8" customFormat="1" ht="30">
      <c r="A13" s="33" t="s">
        <v>51</v>
      </c>
      <c r="B13" s="19">
        <v>0</v>
      </c>
      <c r="C13" s="19">
        <v>0</v>
      </c>
      <c r="D13" s="19">
        <v>0</v>
      </c>
      <c r="E13" s="34">
        <f>IF(B13=0,AVERAGE(C13:D13),IF(C13=0,AVERAGE(B13,D13),IF(D13=0,AVERAGE(B13:C13))))</f>
        <v>0</v>
      </c>
      <c r="F13" s="34">
        <f>E13*HLOOKUP(F8,$D$52:$Z$54,2)/100</f>
        <v>0</v>
      </c>
      <c r="G13" s="34">
        <f t="shared" ref="G13:R13" si="3">F13*HLOOKUP(G8,$D$52:$Z$54,2)/100</f>
        <v>0</v>
      </c>
      <c r="H13" s="34">
        <f t="shared" si="3"/>
        <v>0</v>
      </c>
      <c r="I13" s="34">
        <f t="shared" si="3"/>
        <v>0</v>
      </c>
      <c r="J13" s="34">
        <f t="shared" si="3"/>
        <v>0</v>
      </c>
      <c r="K13" s="34">
        <f t="shared" si="3"/>
        <v>0</v>
      </c>
      <c r="L13" s="34">
        <f t="shared" si="3"/>
        <v>0</v>
      </c>
      <c r="M13" s="34">
        <f t="shared" si="3"/>
        <v>0</v>
      </c>
      <c r="N13" s="34">
        <f t="shared" si="3"/>
        <v>0</v>
      </c>
      <c r="O13" s="34">
        <f t="shared" si="3"/>
        <v>0</v>
      </c>
      <c r="P13" s="34">
        <f t="shared" si="3"/>
        <v>0</v>
      </c>
      <c r="Q13" s="34">
        <f t="shared" si="3"/>
        <v>0</v>
      </c>
      <c r="R13" s="34">
        <f t="shared" si="3"/>
        <v>0</v>
      </c>
    </row>
    <row r="14" spans="1:18" s="8" customFormat="1" ht="30">
      <c r="A14" s="33" t="s">
        <v>62</v>
      </c>
      <c r="B14" s="19">
        <v>0</v>
      </c>
      <c r="C14" s="19">
        <v>0</v>
      </c>
      <c r="D14" s="19">
        <v>0</v>
      </c>
      <c r="E14" s="19">
        <v>0</v>
      </c>
      <c r="F14" s="19">
        <v>0</v>
      </c>
      <c r="G14" s="19">
        <v>0</v>
      </c>
      <c r="H14" s="19">
        <v>0</v>
      </c>
      <c r="I14" s="19">
        <v>0</v>
      </c>
      <c r="J14" s="19">
        <v>0</v>
      </c>
      <c r="K14" s="19">
        <v>0</v>
      </c>
      <c r="L14" s="19">
        <v>0</v>
      </c>
      <c r="M14" s="19">
        <v>0</v>
      </c>
      <c r="N14" s="19">
        <v>0</v>
      </c>
      <c r="O14" s="19">
        <v>0</v>
      </c>
      <c r="P14" s="19">
        <v>0</v>
      </c>
      <c r="Q14" s="19">
        <v>0</v>
      </c>
      <c r="R14" s="19">
        <v>0</v>
      </c>
    </row>
    <row r="15" spans="1:18" s="8" customFormat="1" ht="45">
      <c r="A15" s="33" t="s">
        <v>52</v>
      </c>
      <c r="B15" s="19">
        <v>0</v>
      </c>
      <c r="C15" s="19">
        <v>0</v>
      </c>
      <c r="D15" s="19">
        <v>0</v>
      </c>
      <c r="E15" s="34">
        <f>IF(B15=0,AVERAGE(C15:D15),IF(C15=0,AVERAGE(B15,D15),IF(D15=0,AVERAGE(B15:C15))))</f>
        <v>0</v>
      </c>
      <c r="F15" s="34">
        <f>E15*HLOOKUP(F8,$D$52:$Z$54,2)/100</f>
        <v>0</v>
      </c>
      <c r="G15" s="34">
        <f t="shared" ref="G15:R15" si="4">F15*HLOOKUP(G8,$D$52:$Z$54,2)/100</f>
        <v>0</v>
      </c>
      <c r="H15" s="34">
        <f t="shared" si="4"/>
        <v>0</v>
      </c>
      <c r="I15" s="34">
        <f t="shared" si="4"/>
        <v>0</v>
      </c>
      <c r="J15" s="34">
        <f t="shared" si="4"/>
        <v>0</v>
      </c>
      <c r="K15" s="34">
        <f t="shared" si="4"/>
        <v>0</v>
      </c>
      <c r="L15" s="34">
        <f t="shared" si="4"/>
        <v>0</v>
      </c>
      <c r="M15" s="34">
        <f t="shared" si="4"/>
        <v>0</v>
      </c>
      <c r="N15" s="34">
        <f t="shared" si="4"/>
        <v>0</v>
      </c>
      <c r="O15" s="34">
        <f t="shared" si="4"/>
        <v>0</v>
      </c>
      <c r="P15" s="34">
        <f t="shared" si="4"/>
        <v>0</v>
      </c>
      <c r="Q15" s="34">
        <f t="shared" si="4"/>
        <v>0</v>
      </c>
      <c r="R15" s="34">
        <f t="shared" si="4"/>
        <v>0</v>
      </c>
    </row>
    <row r="16" spans="1:18" s="8" customFormat="1" ht="45">
      <c r="A16" s="33" t="s">
        <v>59</v>
      </c>
      <c r="B16" s="19">
        <v>0</v>
      </c>
      <c r="C16" s="19">
        <v>0</v>
      </c>
      <c r="D16" s="19">
        <v>0</v>
      </c>
      <c r="E16" s="19">
        <v>0</v>
      </c>
      <c r="F16" s="19">
        <v>0</v>
      </c>
      <c r="G16" s="19">
        <v>0</v>
      </c>
      <c r="H16" s="19">
        <v>0</v>
      </c>
      <c r="I16" s="19">
        <v>0</v>
      </c>
      <c r="J16" s="19">
        <v>0</v>
      </c>
      <c r="K16" s="19">
        <v>0</v>
      </c>
      <c r="L16" s="19">
        <v>0</v>
      </c>
      <c r="M16" s="19">
        <v>0</v>
      </c>
      <c r="N16" s="19">
        <v>0</v>
      </c>
      <c r="O16" s="19">
        <v>0</v>
      </c>
      <c r="P16" s="19">
        <v>0</v>
      </c>
      <c r="Q16" s="19">
        <v>0</v>
      </c>
      <c r="R16" s="19">
        <v>0</v>
      </c>
    </row>
    <row r="17" spans="1:18" s="8" customFormat="1" ht="30">
      <c r="A17" s="33" t="s">
        <v>53</v>
      </c>
      <c r="B17" s="19">
        <v>0</v>
      </c>
      <c r="C17" s="19">
        <v>0</v>
      </c>
      <c r="D17" s="19">
        <v>0</v>
      </c>
      <c r="E17" s="34">
        <f>IF(B17=0,AVERAGE(C17:D17),IF(C17=0,AVERAGE(B17,D17),IF(D17=0,AVERAGE(B17:C17))))</f>
        <v>0</v>
      </c>
      <c r="F17" s="34">
        <f>E17*HLOOKUP(F8,$D$52:$Z$54,2)/100</f>
        <v>0</v>
      </c>
      <c r="G17" s="34">
        <f t="shared" ref="G17:R17" si="5">F17*HLOOKUP(G8,$D$52:$Z$54,2)/100</f>
        <v>0</v>
      </c>
      <c r="H17" s="34">
        <f t="shared" si="5"/>
        <v>0</v>
      </c>
      <c r="I17" s="34">
        <f t="shared" si="5"/>
        <v>0</v>
      </c>
      <c r="J17" s="34">
        <f t="shared" si="5"/>
        <v>0</v>
      </c>
      <c r="K17" s="34">
        <f t="shared" si="5"/>
        <v>0</v>
      </c>
      <c r="L17" s="34">
        <f t="shared" si="5"/>
        <v>0</v>
      </c>
      <c r="M17" s="34">
        <f t="shared" si="5"/>
        <v>0</v>
      </c>
      <c r="N17" s="34">
        <f t="shared" si="5"/>
        <v>0</v>
      </c>
      <c r="O17" s="34">
        <f t="shared" si="5"/>
        <v>0</v>
      </c>
      <c r="P17" s="34">
        <f t="shared" si="5"/>
        <v>0</v>
      </c>
      <c r="Q17" s="34">
        <f t="shared" si="5"/>
        <v>0</v>
      </c>
      <c r="R17" s="34">
        <f t="shared" si="5"/>
        <v>0</v>
      </c>
    </row>
    <row r="18" spans="1:18" s="8" customFormat="1" ht="30">
      <c r="A18" s="33" t="s">
        <v>58</v>
      </c>
      <c r="B18" s="19">
        <v>0</v>
      </c>
      <c r="C18" s="19">
        <v>0</v>
      </c>
      <c r="D18" s="19">
        <v>0</v>
      </c>
      <c r="E18" s="19">
        <v>0</v>
      </c>
      <c r="F18" s="19">
        <v>0</v>
      </c>
      <c r="G18" s="19">
        <v>0</v>
      </c>
      <c r="H18" s="19">
        <v>0</v>
      </c>
      <c r="I18" s="19">
        <v>0</v>
      </c>
      <c r="J18" s="19">
        <v>0</v>
      </c>
      <c r="K18" s="19">
        <v>0</v>
      </c>
      <c r="L18" s="19">
        <v>0</v>
      </c>
      <c r="M18" s="19">
        <v>0</v>
      </c>
      <c r="N18" s="19">
        <v>0</v>
      </c>
      <c r="O18" s="19">
        <v>0</v>
      </c>
      <c r="P18" s="19">
        <v>0</v>
      </c>
      <c r="Q18" s="19">
        <v>0</v>
      </c>
      <c r="R18" s="19">
        <v>0</v>
      </c>
    </row>
    <row r="19" spans="1:18" s="8" customFormat="1" ht="47.25">
      <c r="A19" s="35" t="s">
        <v>54</v>
      </c>
      <c r="B19" s="36">
        <f>SUM(B9,B11,B13,B15,B17)</f>
        <v>0</v>
      </c>
      <c r="C19" s="36">
        <f t="shared" ref="C19:R19" si="6">SUM(C9,C11,C13,C15,C17)</f>
        <v>0</v>
      </c>
      <c r="D19" s="36">
        <f t="shared" si="6"/>
        <v>0</v>
      </c>
      <c r="E19" s="36">
        <f t="shared" si="6"/>
        <v>0</v>
      </c>
      <c r="F19" s="36">
        <f t="shared" si="6"/>
        <v>0</v>
      </c>
      <c r="G19" s="36">
        <f t="shared" si="6"/>
        <v>0</v>
      </c>
      <c r="H19" s="36">
        <f t="shared" si="6"/>
        <v>0</v>
      </c>
      <c r="I19" s="36">
        <f t="shared" si="6"/>
        <v>0</v>
      </c>
      <c r="J19" s="36">
        <f t="shared" si="6"/>
        <v>0</v>
      </c>
      <c r="K19" s="36">
        <f t="shared" si="6"/>
        <v>0</v>
      </c>
      <c r="L19" s="36">
        <f t="shared" si="6"/>
        <v>0</v>
      </c>
      <c r="M19" s="36">
        <f t="shared" si="6"/>
        <v>0</v>
      </c>
      <c r="N19" s="36">
        <f t="shared" si="6"/>
        <v>0</v>
      </c>
      <c r="O19" s="36">
        <f t="shared" si="6"/>
        <v>0</v>
      </c>
      <c r="P19" s="36">
        <f t="shared" si="6"/>
        <v>0</v>
      </c>
      <c r="Q19" s="36">
        <f t="shared" si="6"/>
        <v>0</v>
      </c>
      <c r="R19" s="36">
        <f t="shared" si="6"/>
        <v>0</v>
      </c>
    </row>
    <row r="20" spans="1:18" s="8" customFormat="1" ht="47.25">
      <c r="A20" s="35" t="s">
        <v>57</v>
      </c>
      <c r="B20" s="36">
        <f>SUM(B10,B12,B14,B16,B18)</f>
        <v>0</v>
      </c>
      <c r="C20" s="36">
        <f t="shared" ref="C20:R20" si="7">SUM(C10,C12,C14,C16,C18)</f>
        <v>0</v>
      </c>
      <c r="D20" s="36">
        <f t="shared" si="7"/>
        <v>0</v>
      </c>
      <c r="E20" s="36">
        <f t="shared" si="7"/>
        <v>0</v>
      </c>
      <c r="F20" s="36">
        <f t="shared" si="7"/>
        <v>0</v>
      </c>
      <c r="G20" s="36">
        <f t="shared" si="7"/>
        <v>0</v>
      </c>
      <c r="H20" s="36">
        <f t="shared" si="7"/>
        <v>0</v>
      </c>
      <c r="I20" s="36">
        <f t="shared" si="7"/>
        <v>0</v>
      </c>
      <c r="J20" s="36">
        <f t="shared" si="7"/>
        <v>0</v>
      </c>
      <c r="K20" s="36">
        <f t="shared" si="7"/>
        <v>0</v>
      </c>
      <c r="L20" s="36">
        <f t="shared" si="7"/>
        <v>0</v>
      </c>
      <c r="M20" s="36">
        <f t="shared" si="7"/>
        <v>0</v>
      </c>
      <c r="N20" s="36">
        <f t="shared" si="7"/>
        <v>0</v>
      </c>
      <c r="O20" s="36">
        <f t="shared" si="7"/>
        <v>0</v>
      </c>
      <c r="P20" s="36">
        <f t="shared" si="7"/>
        <v>0</v>
      </c>
      <c r="Q20" s="36">
        <f t="shared" si="7"/>
        <v>0</v>
      </c>
      <c r="R20" s="36">
        <f t="shared" si="7"/>
        <v>0</v>
      </c>
    </row>
    <row r="21" spans="1:18" s="8" customFormat="1" ht="31.5">
      <c r="A21" s="35" t="s">
        <v>55</v>
      </c>
      <c r="B21" s="37">
        <f>B20-B19</f>
        <v>0</v>
      </c>
      <c r="C21" s="37">
        <f t="shared" ref="C21:R21" si="8">C20-C19</f>
        <v>0</v>
      </c>
      <c r="D21" s="37">
        <f t="shared" si="8"/>
        <v>0</v>
      </c>
      <c r="E21" s="37">
        <f t="shared" si="8"/>
        <v>0</v>
      </c>
      <c r="F21" s="37">
        <f t="shared" si="8"/>
        <v>0</v>
      </c>
      <c r="G21" s="37">
        <f t="shared" si="8"/>
        <v>0</v>
      </c>
      <c r="H21" s="37">
        <f t="shared" si="8"/>
        <v>0</v>
      </c>
      <c r="I21" s="37">
        <f t="shared" si="8"/>
        <v>0</v>
      </c>
      <c r="J21" s="37">
        <f t="shared" si="8"/>
        <v>0</v>
      </c>
      <c r="K21" s="37">
        <f t="shared" si="8"/>
        <v>0</v>
      </c>
      <c r="L21" s="37">
        <f t="shared" si="8"/>
        <v>0</v>
      </c>
      <c r="M21" s="37">
        <f t="shared" si="8"/>
        <v>0</v>
      </c>
      <c r="N21" s="37">
        <f t="shared" si="8"/>
        <v>0</v>
      </c>
      <c r="O21" s="37">
        <f t="shared" si="8"/>
        <v>0</v>
      </c>
      <c r="P21" s="37">
        <f t="shared" si="8"/>
        <v>0</v>
      </c>
      <c r="Q21" s="37">
        <f t="shared" si="8"/>
        <v>0</v>
      </c>
      <c r="R21" s="37">
        <f t="shared" si="8"/>
        <v>0</v>
      </c>
    </row>
    <row r="23" spans="1:18" ht="21" customHeight="1">
      <c r="A23" s="30" t="s">
        <v>94</v>
      </c>
      <c r="B23" s="30"/>
      <c r="C23" s="30"/>
      <c r="D23" s="30"/>
    </row>
    <row r="24" spans="1:18" ht="18" customHeight="1">
      <c r="A24" s="206"/>
      <c r="B24" s="206"/>
      <c r="C24" s="206"/>
      <c r="D24" s="206"/>
      <c r="E24" s="186" t="s">
        <v>56</v>
      </c>
      <c r="F24" s="187"/>
      <c r="G24" s="187"/>
      <c r="H24" s="187"/>
      <c r="I24" s="187"/>
      <c r="J24" s="187"/>
      <c r="K24" s="187"/>
      <c r="L24" s="187"/>
      <c r="M24" s="187"/>
      <c r="N24" s="187"/>
      <c r="O24" s="187"/>
      <c r="P24" s="187"/>
      <c r="Q24" s="187"/>
      <c r="R24" s="188"/>
    </row>
    <row r="25" spans="1:18" ht="26.1" customHeight="1">
      <c r="A25" s="30"/>
      <c r="B25" s="30"/>
      <c r="C25" s="30"/>
      <c r="D25" s="30"/>
      <c r="E25" s="189"/>
      <c r="F25" s="190"/>
      <c r="G25" s="190"/>
      <c r="H25" s="190"/>
      <c r="I25" s="190"/>
      <c r="J25" s="190"/>
      <c r="K25" s="190"/>
      <c r="L25" s="190"/>
      <c r="M25" s="190"/>
      <c r="N25" s="190"/>
      <c r="O25" s="190"/>
      <c r="P25" s="190"/>
      <c r="Q25" s="190"/>
      <c r="R25" s="191"/>
    </row>
    <row r="26" spans="1:18" ht="15.75">
      <c r="A26" s="30"/>
      <c r="B26" s="30"/>
      <c r="C26" s="30"/>
      <c r="D26" s="30"/>
      <c r="E26" s="38"/>
      <c r="F26" s="38"/>
      <c r="G26" s="38"/>
      <c r="H26" s="38"/>
      <c r="I26" s="38"/>
      <c r="J26" s="38"/>
      <c r="K26" s="38"/>
      <c r="L26" s="38"/>
      <c r="M26" s="38"/>
      <c r="N26" s="38"/>
      <c r="O26" s="38"/>
      <c r="P26" s="38"/>
      <c r="Q26" s="38"/>
      <c r="R26" s="38"/>
    </row>
    <row r="27" spans="1:18" s="8" customFormat="1" ht="12.75" customHeight="1">
      <c r="B27" s="207" t="s">
        <v>47</v>
      </c>
      <c r="C27" s="208"/>
      <c r="D27" s="209" t="s">
        <v>48</v>
      </c>
      <c r="E27" s="210"/>
      <c r="F27" s="210"/>
      <c r="G27" s="210"/>
      <c r="H27" s="210"/>
      <c r="I27" s="210"/>
      <c r="J27" s="210"/>
      <c r="K27" s="210"/>
      <c r="L27" s="210"/>
      <c r="M27" s="210"/>
      <c r="N27" s="210"/>
      <c r="O27" s="210"/>
      <c r="P27" s="210"/>
      <c r="Q27" s="210"/>
      <c r="R27" s="211"/>
    </row>
    <row r="28" spans="1:18" s="8" customFormat="1" ht="15.75">
      <c r="A28" s="31" t="s">
        <v>40</v>
      </c>
      <c r="B28" s="32">
        <f>C28-1</f>
        <v>2021</v>
      </c>
      <c r="C28" s="32">
        <f>D28-1</f>
        <v>2022</v>
      </c>
      <c r="D28" s="31">
        <f>ZAŁOŻENIA!I4</f>
        <v>2023</v>
      </c>
      <c r="E28" s="31">
        <f>D28+1</f>
        <v>2024</v>
      </c>
      <c r="F28" s="31">
        <f t="shared" ref="F28:R28" si="9">E28+1</f>
        <v>2025</v>
      </c>
      <c r="G28" s="31">
        <f t="shared" si="9"/>
        <v>2026</v>
      </c>
      <c r="H28" s="31">
        <f t="shared" si="9"/>
        <v>2027</v>
      </c>
      <c r="I28" s="31">
        <f t="shared" si="9"/>
        <v>2028</v>
      </c>
      <c r="J28" s="31">
        <f t="shared" si="9"/>
        <v>2029</v>
      </c>
      <c r="K28" s="31">
        <f t="shared" si="9"/>
        <v>2030</v>
      </c>
      <c r="L28" s="31">
        <f t="shared" si="9"/>
        <v>2031</v>
      </c>
      <c r="M28" s="31">
        <f t="shared" si="9"/>
        <v>2032</v>
      </c>
      <c r="N28" s="31">
        <f t="shared" si="9"/>
        <v>2033</v>
      </c>
      <c r="O28" s="31">
        <f t="shared" si="9"/>
        <v>2034</v>
      </c>
      <c r="P28" s="31">
        <f t="shared" si="9"/>
        <v>2035</v>
      </c>
      <c r="Q28" s="31">
        <f t="shared" si="9"/>
        <v>2036</v>
      </c>
      <c r="R28" s="31">
        <f t="shared" si="9"/>
        <v>2037</v>
      </c>
    </row>
    <row r="29" spans="1:18" s="8" customFormat="1" ht="30">
      <c r="A29" s="39" t="s">
        <v>63</v>
      </c>
      <c r="B29" s="19">
        <v>0</v>
      </c>
      <c r="C29" s="19">
        <v>0</v>
      </c>
      <c r="D29" s="19">
        <v>0</v>
      </c>
      <c r="E29" s="34">
        <f>IF(B29=0,AVERAGE(C29:D29),IF(C29=0,AVERAGE(B29,D29),IF(D29=0,AVERAGE(B29:C29))))</f>
        <v>0</v>
      </c>
      <c r="F29" s="34">
        <f>E29*HLOOKUP(F28,$D$52:$Z$54,2)/100</f>
        <v>0</v>
      </c>
      <c r="G29" s="34">
        <f t="shared" ref="G29:R29" si="10">F29*HLOOKUP(G28,$D$52:$Z$54,2)/100</f>
        <v>0</v>
      </c>
      <c r="H29" s="34">
        <f t="shared" si="10"/>
        <v>0</v>
      </c>
      <c r="I29" s="34">
        <f t="shared" si="10"/>
        <v>0</v>
      </c>
      <c r="J29" s="34">
        <f t="shared" si="10"/>
        <v>0</v>
      </c>
      <c r="K29" s="34">
        <f t="shared" si="10"/>
        <v>0</v>
      </c>
      <c r="L29" s="34">
        <f t="shared" si="10"/>
        <v>0</v>
      </c>
      <c r="M29" s="34">
        <f t="shared" si="10"/>
        <v>0</v>
      </c>
      <c r="N29" s="34">
        <f t="shared" si="10"/>
        <v>0</v>
      </c>
      <c r="O29" s="34">
        <f t="shared" si="10"/>
        <v>0</v>
      </c>
      <c r="P29" s="34">
        <f t="shared" si="10"/>
        <v>0</v>
      </c>
      <c r="Q29" s="34">
        <f t="shared" si="10"/>
        <v>0</v>
      </c>
      <c r="R29" s="34">
        <f t="shared" si="10"/>
        <v>0</v>
      </c>
    </row>
    <row r="30" spans="1:18" s="8" customFormat="1" ht="30">
      <c r="A30" s="39" t="s">
        <v>71</v>
      </c>
      <c r="B30" s="19">
        <v>0</v>
      </c>
      <c r="C30" s="19">
        <v>0</v>
      </c>
      <c r="D30" s="19">
        <v>0</v>
      </c>
      <c r="E30" s="19">
        <v>0</v>
      </c>
      <c r="F30" s="19">
        <v>0</v>
      </c>
      <c r="G30" s="19">
        <v>0</v>
      </c>
      <c r="H30" s="19">
        <v>0</v>
      </c>
      <c r="I30" s="19">
        <v>0</v>
      </c>
      <c r="J30" s="19">
        <v>0</v>
      </c>
      <c r="K30" s="19">
        <v>0</v>
      </c>
      <c r="L30" s="19">
        <v>0</v>
      </c>
      <c r="M30" s="19">
        <v>0</v>
      </c>
      <c r="N30" s="19">
        <v>0</v>
      </c>
      <c r="O30" s="19">
        <v>0</v>
      </c>
      <c r="P30" s="19">
        <v>0</v>
      </c>
      <c r="Q30" s="19">
        <v>0</v>
      </c>
      <c r="R30" s="19">
        <v>0</v>
      </c>
    </row>
    <row r="31" spans="1:18" s="8" customFormat="1" ht="30">
      <c r="A31" s="39" t="s">
        <v>64</v>
      </c>
      <c r="B31" s="19">
        <v>0</v>
      </c>
      <c r="C31" s="19">
        <v>0</v>
      </c>
      <c r="D31" s="19">
        <v>0</v>
      </c>
      <c r="E31" s="34">
        <f>IF(B31=0,AVERAGE(C31:D31),IF(C31=0,AVERAGE(B31,D31),IF(D31=0,AVERAGE(B31:C31))))</f>
        <v>0</v>
      </c>
      <c r="F31" s="34">
        <f>E31*HLOOKUP(F28,$D$52:$Z$54,3)/100</f>
        <v>0</v>
      </c>
      <c r="G31" s="34">
        <f t="shared" ref="G31:R31" si="11">F31*HLOOKUP(G28,$D$52:$Z$54,3)/100</f>
        <v>0</v>
      </c>
      <c r="H31" s="34">
        <f t="shared" si="11"/>
        <v>0</v>
      </c>
      <c r="I31" s="34">
        <f t="shared" si="11"/>
        <v>0</v>
      </c>
      <c r="J31" s="34">
        <f t="shared" si="11"/>
        <v>0</v>
      </c>
      <c r="K31" s="34">
        <f t="shared" si="11"/>
        <v>0</v>
      </c>
      <c r="L31" s="34">
        <f t="shared" si="11"/>
        <v>0</v>
      </c>
      <c r="M31" s="34">
        <f t="shared" si="11"/>
        <v>0</v>
      </c>
      <c r="N31" s="34">
        <f t="shared" si="11"/>
        <v>0</v>
      </c>
      <c r="O31" s="34">
        <f t="shared" si="11"/>
        <v>0</v>
      </c>
      <c r="P31" s="34">
        <f t="shared" si="11"/>
        <v>0</v>
      </c>
      <c r="Q31" s="34">
        <f t="shared" si="11"/>
        <v>0</v>
      </c>
      <c r="R31" s="34">
        <f t="shared" si="11"/>
        <v>0</v>
      </c>
    </row>
    <row r="32" spans="1:18" s="8" customFormat="1" ht="30">
      <c r="A32" s="39" t="s">
        <v>72</v>
      </c>
      <c r="B32" s="19">
        <v>0</v>
      </c>
      <c r="C32" s="19">
        <v>0</v>
      </c>
      <c r="D32" s="19">
        <v>0</v>
      </c>
      <c r="E32" s="19">
        <v>0</v>
      </c>
      <c r="F32" s="19">
        <v>0</v>
      </c>
      <c r="G32" s="19">
        <v>0</v>
      </c>
      <c r="H32" s="19">
        <v>0</v>
      </c>
      <c r="I32" s="19">
        <v>0</v>
      </c>
      <c r="J32" s="19">
        <v>0</v>
      </c>
      <c r="K32" s="19">
        <v>0</v>
      </c>
      <c r="L32" s="19">
        <v>0</v>
      </c>
      <c r="M32" s="19">
        <v>0</v>
      </c>
      <c r="N32" s="19">
        <v>0</v>
      </c>
      <c r="O32" s="19">
        <v>0</v>
      </c>
      <c r="P32" s="19">
        <v>0</v>
      </c>
      <c r="Q32" s="19">
        <v>0</v>
      </c>
      <c r="R32" s="19">
        <v>0</v>
      </c>
    </row>
    <row r="33" spans="1:18" s="8" customFormat="1" ht="45">
      <c r="A33" s="39" t="s">
        <v>65</v>
      </c>
      <c r="B33" s="19">
        <v>0</v>
      </c>
      <c r="C33" s="19">
        <v>0</v>
      </c>
      <c r="D33" s="19">
        <v>0</v>
      </c>
      <c r="E33" s="34">
        <f>IF(B33=0,AVERAGE(C33:D33),IF(C33=0,AVERAGE(B33,D33),IF(D33=0,AVERAGE(B33:C33))))</f>
        <v>0</v>
      </c>
      <c r="F33" s="34">
        <f>E33*HLOOKUP(F28,$D$52:$Z$54,2)/100</f>
        <v>0</v>
      </c>
      <c r="G33" s="34">
        <f t="shared" ref="G33:R33" si="12">F33*HLOOKUP(G28,$D$52:$Z$54,2)/100</f>
        <v>0</v>
      </c>
      <c r="H33" s="34">
        <f t="shared" si="12"/>
        <v>0</v>
      </c>
      <c r="I33" s="34">
        <f t="shared" si="12"/>
        <v>0</v>
      </c>
      <c r="J33" s="34">
        <f t="shared" si="12"/>
        <v>0</v>
      </c>
      <c r="K33" s="34">
        <f t="shared" si="12"/>
        <v>0</v>
      </c>
      <c r="L33" s="34">
        <f t="shared" si="12"/>
        <v>0</v>
      </c>
      <c r="M33" s="34">
        <f t="shared" si="12"/>
        <v>0</v>
      </c>
      <c r="N33" s="34">
        <f t="shared" si="12"/>
        <v>0</v>
      </c>
      <c r="O33" s="34">
        <f t="shared" si="12"/>
        <v>0</v>
      </c>
      <c r="P33" s="34">
        <f t="shared" si="12"/>
        <v>0</v>
      </c>
      <c r="Q33" s="34">
        <f t="shared" si="12"/>
        <v>0</v>
      </c>
      <c r="R33" s="34">
        <f t="shared" si="12"/>
        <v>0</v>
      </c>
    </row>
    <row r="34" spans="1:18" s="8" customFormat="1" ht="45">
      <c r="A34" s="39" t="s">
        <v>73</v>
      </c>
      <c r="B34" s="19">
        <v>0</v>
      </c>
      <c r="C34" s="19">
        <v>0</v>
      </c>
      <c r="D34" s="19">
        <v>0</v>
      </c>
      <c r="E34" s="19">
        <v>0</v>
      </c>
      <c r="F34" s="19">
        <v>0</v>
      </c>
      <c r="G34" s="19">
        <v>0</v>
      </c>
      <c r="H34" s="19">
        <v>0</v>
      </c>
      <c r="I34" s="19">
        <v>0</v>
      </c>
      <c r="J34" s="19">
        <v>0</v>
      </c>
      <c r="K34" s="19">
        <v>0</v>
      </c>
      <c r="L34" s="19">
        <v>0</v>
      </c>
      <c r="M34" s="19">
        <v>0</v>
      </c>
      <c r="N34" s="19">
        <v>0</v>
      </c>
      <c r="O34" s="19">
        <v>0</v>
      </c>
      <c r="P34" s="19">
        <v>0</v>
      </c>
      <c r="Q34" s="19">
        <v>0</v>
      </c>
      <c r="R34" s="19">
        <v>0</v>
      </c>
    </row>
    <row r="35" spans="1:18" ht="30">
      <c r="A35" s="39" t="s">
        <v>66</v>
      </c>
      <c r="B35" s="19">
        <v>0</v>
      </c>
      <c r="C35" s="19">
        <v>0</v>
      </c>
      <c r="D35" s="19">
        <v>0</v>
      </c>
      <c r="E35" s="34">
        <f>IF(B35=0,AVERAGE(C35:D35),IF(C35=0,AVERAGE(B35,D35),IF(D35=0,AVERAGE(B35:C35))))</f>
        <v>0</v>
      </c>
      <c r="F35" s="34">
        <f>E35*HLOOKUP(F28,$D$52:$Z$54,3)/100</f>
        <v>0</v>
      </c>
      <c r="G35" s="34">
        <f t="shared" ref="G35:R35" si="13">F35*HLOOKUP(G28,$D$52:$Z$54,3)/100</f>
        <v>0</v>
      </c>
      <c r="H35" s="34">
        <f t="shared" si="13"/>
        <v>0</v>
      </c>
      <c r="I35" s="34">
        <f t="shared" si="13"/>
        <v>0</v>
      </c>
      <c r="J35" s="34">
        <f t="shared" si="13"/>
        <v>0</v>
      </c>
      <c r="K35" s="34">
        <f t="shared" si="13"/>
        <v>0</v>
      </c>
      <c r="L35" s="34">
        <f t="shared" si="13"/>
        <v>0</v>
      </c>
      <c r="M35" s="34">
        <f t="shared" si="13"/>
        <v>0</v>
      </c>
      <c r="N35" s="34">
        <f t="shared" si="13"/>
        <v>0</v>
      </c>
      <c r="O35" s="34">
        <f t="shared" si="13"/>
        <v>0</v>
      </c>
      <c r="P35" s="34">
        <f t="shared" si="13"/>
        <v>0</v>
      </c>
      <c r="Q35" s="34">
        <f t="shared" si="13"/>
        <v>0</v>
      </c>
      <c r="R35" s="34">
        <f t="shared" si="13"/>
        <v>0</v>
      </c>
    </row>
    <row r="36" spans="1:18" ht="30">
      <c r="A36" s="39" t="s">
        <v>74</v>
      </c>
      <c r="B36" s="19">
        <v>0</v>
      </c>
      <c r="C36" s="19">
        <v>0</v>
      </c>
      <c r="D36" s="19">
        <v>0</v>
      </c>
      <c r="E36" s="19">
        <v>0</v>
      </c>
      <c r="F36" s="19">
        <v>0</v>
      </c>
      <c r="G36" s="19">
        <v>0</v>
      </c>
      <c r="H36" s="19">
        <v>0</v>
      </c>
      <c r="I36" s="19">
        <v>0</v>
      </c>
      <c r="J36" s="19">
        <v>0</v>
      </c>
      <c r="K36" s="19">
        <v>0</v>
      </c>
      <c r="L36" s="19">
        <v>0</v>
      </c>
      <c r="M36" s="19">
        <v>0</v>
      </c>
      <c r="N36" s="19">
        <v>0</v>
      </c>
      <c r="O36" s="19">
        <v>0</v>
      </c>
      <c r="P36" s="19">
        <v>0</v>
      </c>
      <c r="Q36" s="19">
        <v>0</v>
      </c>
      <c r="R36" s="19">
        <v>0</v>
      </c>
    </row>
    <row r="37" spans="1:18" ht="30">
      <c r="A37" s="39" t="s">
        <v>67</v>
      </c>
      <c r="B37" s="19">
        <v>0</v>
      </c>
      <c r="C37" s="19">
        <v>0</v>
      </c>
      <c r="D37" s="19">
        <v>0</v>
      </c>
      <c r="E37" s="34">
        <f>IF(B37=0,AVERAGE(C37:D37),IF(C37=0,AVERAGE(B37,D37),IF(D37=0,AVERAGE(B37:C37))))</f>
        <v>0</v>
      </c>
      <c r="F37" s="34">
        <f>E37*HLOOKUP(F28,$D$52:$Z$54,2)/100</f>
        <v>0</v>
      </c>
      <c r="G37" s="34">
        <f t="shared" ref="G37:R37" si="14">F37*HLOOKUP(G28,$D$52:$Z$54,2)/100</f>
        <v>0</v>
      </c>
      <c r="H37" s="34">
        <f t="shared" si="14"/>
        <v>0</v>
      </c>
      <c r="I37" s="34">
        <f t="shared" si="14"/>
        <v>0</v>
      </c>
      <c r="J37" s="34">
        <f t="shared" si="14"/>
        <v>0</v>
      </c>
      <c r="K37" s="34">
        <f t="shared" si="14"/>
        <v>0</v>
      </c>
      <c r="L37" s="34">
        <f t="shared" si="14"/>
        <v>0</v>
      </c>
      <c r="M37" s="34">
        <f t="shared" si="14"/>
        <v>0</v>
      </c>
      <c r="N37" s="34">
        <f t="shared" si="14"/>
        <v>0</v>
      </c>
      <c r="O37" s="34">
        <f t="shared" si="14"/>
        <v>0</v>
      </c>
      <c r="P37" s="34">
        <f t="shared" si="14"/>
        <v>0</v>
      </c>
      <c r="Q37" s="34">
        <f t="shared" si="14"/>
        <v>0</v>
      </c>
      <c r="R37" s="34">
        <f t="shared" si="14"/>
        <v>0</v>
      </c>
    </row>
    <row r="38" spans="1:18" ht="30">
      <c r="A38" s="39" t="s">
        <v>75</v>
      </c>
      <c r="B38" s="19">
        <v>0</v>
      </c>
      <c r="C38" s="19">
        <v>0</v>
      </c>
      <c r="D38" s="19">
        <v>0</v>
      </c>
      <c r="E38" s="19">
        <v>0</v>
      </c>
      <c r="F38" s="19">
        <v>0</v>
      </c>
      <c r="G38" s="19">
        <v>0</v>
      </c>
      <c r="H38" s="19">
        <v>0</v>
      </c>
      <c r="I38" s="19">
        <v>0</v>
      </c>
      <c r="J38" s="19">
        <v>0</v>
      </c>
      <c r="K38" s="19">
        <v>0</v>
      </c>
      <c r="L38" s="19">
        <v>0</v>
      </c>
      <c r="M38" s="19">
        <v>0</v>
      </c>
      <c r="N38" s="19">
        <v>0</v>
      </c>
      <c r="O38" s="19">
        <v>0</v>
      </c>
      <c r="P38" s="19">
        <v>0</v>
      </c>
      <c r="Q38" s="19">
        <v>0</v>
      </c>
      <c r="R38" s="19">
        <v>0</v>
      </c>
    </row>
    <row r="39" spans="1:18" s="8" customFormat="1" ht="47.25">
      <c r="A39" s="35" t="s">
        <v>68</v>
      </c>
      <c r="B39" s="36">
        <f>SUM(B29,B31,B33,B35,B37)</f>
        <v>0</v>
      </c>
      <c r="C39" s="36">
        <f t="shared" ref="C39:R39" si="15">SUM(C29,C31,C33,C35,C37)</f>
        <v>0</v>
      </c>
      <c r="D39" s="36">
        <f t="shared" si="15"/>
        <v>0</v>
      </c>
      <c r="E39" s="36">
        <f t="shared" si="15"/>
        <v>0</v>
      </c>
      <c r="F39" s="36">
        <f t="shared" si="15"/>
        <v>0</v>
      </c>
      <c r="G39" s="36">
        <f t="shared" si="15"/>
        <v>0</v>
      </c>
      <c r="H39" s="36">
        <f t="shared" si="15"/>
        <v>0</v>
      </c>
      <c r="I39" s="36">
        <f t="shared" si="15"/>
        <v>0</v>
      </c>
      <c r="J39" s="36">
        <f t="shared" si="15"/>
        <v>0</v>
      </c>
      <c r="K39" s="36">
        <f t="shared" si="15"/>
        <v>0</v>
      </c>
      <c r="L39" s="36">
        <f t="shared" si="15"/>
        <v>0</v>
      </c>
      <c r="M39" s="36">
        <f t="shared" si="15"/>
        <v>0</v>
      </c>
      <c r="N39" s="36">
        <f t="shared" si="15"/>
        <v>0</v>
      </c>
      <c r="O39" s="36">
        <f t="shared" si="15"/>
        <v>0</v>
      </c>
      <c r="P39" s="36">
        <f t="shared" si="15"/>
        <v>0</v>
      </c>
      <c r="Q39" s="36">
        <f t="shared" si="15"/>
        <v>0</v>
      </c>
      <c r="R39" s="36">
        <f t="shared" si="15"/>
        <v>0</v>
      </c>
    </row>
    <row r="40" spans="1:18" s="8" customFormat="1" ht="47.25">
      <c r="A40" s="35" t="s">
        <v>69</v>
      </c>
      <c r="B40" s="36">
        <f>SUM(B30,B32,B34,B36,B38)</f>
        <v>0</v>
      </c>
      <c r="C40" s="36">
        <f t="shared" ref="C40:R40" si="16">SUM(C30,C32,C34,C36,C38)</f>
        <v>0</v>
      </c>
      <c r="D40" s="36">
        <f t="shared" si="16"/>
        <v>0</v>
      </c>
      <c r="E40" s="36">
        <f t="shared" si="16"/>
        <v>0</v>
      </c>
      <c r="F40" s="36">
        <f t="shared" si="16"/>
        <v>0</v>
      </c>
      <c r="G40" s="36">
        <f t="shared" si="16"/>
        <v>0</v>
      </c>
      <c r="H40" s="36">
        <f t="shared" si="16"/>
        <v>0</v>
      </c>
      <c r="I40" s="36">
        <f t="shared" si="16"/>
        <v>0</v>
      </c>
      <c r="J40" s="36">
        <f t="shared" si="16"/>
        <v>0</v>
      </c>
      <c r="K40" s="36">
        <f t="shared" si="16"/>
        <v>0</v>
      </c>
      <c r="L40" s="36">
        <f t="shared" si="16"/>
        <v>0</v>
      </c>
      <c r="M40" s="36">
        <f t="shared" si="16"/>
        <v>0</v>
      </c>
      <c r="N40" s="36">
        <f t="shared" si="16"/>
        <v>0</v>
      </c>
      <c r="O40" s="36">
        <f t="shared" si="16"/>
        <v>0</v>
      </c>
      <c r="P40" s="36">
        <f t="shared" si="16"/>
        <v>0</v>
      </c>
      <c r="Q40" s="36">
        <f t="shared" si="16"/>
        <v>0</v>
      </c>
      <c r="R40" s="36">
        <f t="shared" si="16"/>
        <v>0</v>
      </c>
    </row>
    <row r="41" spans="1:18" s="8" customFormat="1" ht="15.75">
      <c r="A41" s="35" t="s">
        <v>70</v>
      </c>
      <c r="B41" s="37">
        <f>B40-B39</f>
        <v>0</v>
      </c>
      <c r="C41" s="37">
        <f t="shared" ref="C41" si="17">C40-C39</f>
        <v>0</v>
      </c>
      <c r="D41" s="37">
        <f t="shared" ref="D41" si="18">D40-D39</f>
        <v>0</v>
      </c>
      <c r="E41" s="37">
        <f t="shared" ref="E41" si="19">E40-E39</f>
        <v>0</v>
      </c>
      <c r="F41" s="37">
        <f t="shared" ref="F41" si="20">F40-F39</f>
        <v>0</v>
      </c>
      <c r="G41" s="37">
        <f t="shared" ref="G41" si="21">G40-G39</f>
        <v>0</v>
      </c>
      <c r="H41" s="37">
        <f t="shared" ref="H41" si="22">H40-H39</f>
        <v>0</v>
      </c>
      <c r="I41" s="37">
        <f t="shared" ref="I41" si="23">I40-I39</f>
        <v>0</v>
      </c>
      <c r="J41" s="37">
        <f t="shared" ref="J41" si="24">J40-J39</f>
        <v>0</v>
      </c>
      <c r="K41" s="37">
        <f t="shared" ref="K41" si="25">K40-K39</f>
        <v>0</v>
      </c>
      <c r="L41" s="37">
        <f t="shared" ref="L41" si="26">L40-L39</f>
        <v>0</v>
      </c>
      <c r="M41" s="37">
        <f t="shared" ref="M41" si="27">M40-M39</f>
        <v>0</v>
      </c>
      <c r="N41" s="37">
        <f t="shared" ref="N41" si="28">N40-N39</f>
        <v>0</v>
      </c>
      <c r="O41" s="37">
        <f t="shared" ref="O41" si="29">O40-O39</f>
        <v>0</v>
      </c>
      <c r="P41" s="37">
        <f t="shared" ref="P41" si="30">P40-P39</f>
        <v>0</v>
      </c>
      <c r="Q41" s="37">
        <f t="shared" ref="Q41" si="31">Q40-Q39</f>
        <v>0</v>
      </c>
      <c r="R41" s="37">
        <f t="shared" ref="R41" si="32">R40-R39</f>
        <v>0</v>
      </c>
    </row>
    <row r="43" spans="1:18" ht="20.100000000000001" customHeight="1">
      <c r="B43" s="197" t="s">
        <v>76</v>
      </c>
      <c r="C43" s="198"/>
      <c r="D43" s="198"/>
      <c r="E43" s="198"/>
      <c r="F43" s="198"/>
      <c r="G43" s="198"/>
      <c r="H43" s="198"/>
      <c r="I43" s="198"/>
      <c r="J43" s="198"/>
      <c r="K43" s="198"/>
      <c r="L43" s="198"/>
      <c r="M43" s="198"/>
      <c r="N43" s="198"/>
      <c r="O43" s="198"/>
      <c r="P43" s="198"/>
      <c r="Q43" s="198"/>
      <c r="R43" s="199"/>
    </row>
    <row r="44" spans="1:18" ht="20.45" customHeight="1">
      <c r="B44" s="200"/>
      <c r="C44" s="201"/>
      <c r="D44" s="201"/>
      <c r="E44" s="201"/>
      <c r="F44" s="201"/>
      <c r="G44" s="201"/>
      <c r="H44" s="201"/>
      <c r="I44" s="201"/>
      <c r="J44" s="201"/>
      <c r="K44" s="201"/>
      <c r="L44" s="201"/>
      <c r="M44" s="201"/>
      <c r="N44" s="201"/>
      <c r="O44" s="201"/>
      <c r="P44" s="201"/>
      <c r="Q44" s="201"/>
      <c r="R44" s="202"/>
    </row>
    <row r="45" spans="1:18" ht="20.100000000000001" customHeight="1">
      <c r="B45" s="200"/>
      <c r="C45" s="201"/>
      <c r="D45" s="201"/>
      <c r="E45" s="201"/>
      <c r="F45" s="201"/>
      <c r="G45" s="201"/>
      <c r="H45" s="201"/>
      <c r="I45" s="201"/>
      <c r="J45" s="201"/>
      <c r="K45" s="201"/>
      <c r="L45" s="201"/>
      <c r="M45" s="201"/>
      <c r="N45" s="201"/>
      <c r="O45" s="201"/>
      <c r="P45" s="201"/>
      <c r="Q45" s="201"/>
      <c r="R45" s="202"/>
    </row>
    <row r="46" spans="1:18" ht="20.45" customHeight="1">
      <c r="B46" s="200"/>
      <c r="C46" s="201"/>
      <c r="D46" s="201"/>
      <c r="E46" s="201"/>
      <c r="F46" s="201"/>
      <c r="G46" s="201"/>
      <c r="H46" s="201"/>
      <c r="I46" s="201"/>
      <c r="J46" s="201"/>
      <c r="K46" s="201"/>
      <c r="L46" s="201"/>
      <c r="M46" s="201"/>
      <c r="N46" s="201"/>
      <c r="O46" s="201"/>
      <c r="P46" s="201"/>
      <c r="Q46" s="201"/>
      <c r="R46" s="202"/>
    </row>
    <row r="47" spans="1:18">
      <c r="B47" s="203"/>
      <c r="C47" s="204"/>
      <c r="D47" s="204"/>
      <c r="E47" s="204"/>
      <c r="F47" s="204"/>
      <c r="G47" s="204"/>
      <c r="H47" s="204"/>
      <c r="I47" s="204"/>
      <c r="J47" s="204"/>
      <c r="K47" s="204"/>
      <c r="L47" s="204"/>
      <c r="M47" s="204"/>
      <c r="N47" s="204"/>
      <c r="O47" s="204"/>
      <c r="P47" s="204"/>
      <c r="Q47" s="204"/>
      <c r="R47" s="205"/>
    </row>
    <row r="49" spans="1:26" ht="18" customHeight="1">
      <c r="A49" s="42" t="s">
        <v>95</v>
      </c>
    </row>
    <row r="50" spans="1:26" ht="30" customHeight="1">
      <c r="A50" s="43"/>
      <c r="B50" s="43"/>
      <c r="C50" s="43"/>
      <c r="D50" s="186" t="s">
        <v>88</v>
      </c>
      <c r="E50" s="187"/>
      <c r="F50" s="187"/>
      <c r="G50" s="187"/>
      <c r="H50" s="187"/>
      <c r="I50" s="187"/>
      <c r="J50" s="187"/>
      <c r="K50" s="187"/>
      <c r="L50" s="187"/>
      <c r="M50" s="187"/>
      <c r="N50" s="187"/>
      <c r="O50" s="187"/>
      <c r="P50" s="187"/>
      <c r="Q50" s="187"/>
      <c r="R50" s="188"/>
    </row>
    <row r="51" spans="1:26" ht="15.75">
      <c r="A51" s="30"/>
      <c r="B51" s="30"/>
      <c r="C51" s="30"/>
      <c r="D51" s="189"/>
      <c r="E51" s="190"/>
      <c r="F51" s="190"/>
      <c r="G51" s="190"/>
      <c r="H51" s="190"/>
      <c r="I51" s="190"/>
      <c r="J51" s="190"/>
      <c r="K51" s="190"/>
      <c r="L51" s="190"/>
      <c r="M51" s="190"/>
      <c r="N51" s="190"/>
      <c r="O51" s="190"/>
      <c r="P51" s="190"/>
      <c r="Q51" s="190"/>
      <c r="R51" s="191"/>
    </row>
    <row r="52" spans="1:26" ht="15.75">
      <c r="A52" s="169" t="s">
        <v>40</v>
      </c>
      <c r="B52" s="195" t="s">
        <v>89</v>
      </c>
      <c r="C52" s="196"/>
      <c r="D52" s="31">
        <v>2023</v>
      </c>
      <c r="E52" s="31">
        <f>D52+1</f>
        <v>2024</v>
      </c>
      <c r="F52" s="31">
        <f t="shared" ref="F52" si="33">E52+1</f>
        <v>2025</v>
      </c>
      <c r="G52" s="31">
        <f t="shared" ref="G52" si="34">F52+1</f>
        <v>2026</v>
      </c>
      <c r="H52" s="31">
        <f t="shared" ref="H52" si="35">G52+1</f>
        <v>2027</v>
      </c>
      <c r="I52" s="31">
        <f t="shared" ref="I52" si="36">H52+1</f>
        <v>2028</v>
      </c>
      <c r="J52" s="31">
        <f t="shared" ref="J52" si="37">I52+1</f>
        <v>2029</v>
      </c>
      <c r="K52" s="31">
        <f t="shared" ref="K52" si="38">J52+1</f>
        <v>2030</v>
      </c>
      <c r="L52" s="31">
        <f t="shared" ref="L52" si="39">K52+1</f>
        <v>2031</v>
      </c>
      <c r="M52" s="31">
        <f t="shared" ref="M52" si="40">L52+1</f>
        <v>2032</v>
      </c>
      <c r="N52" s="31">
        <f t="shared" ref="N52" si="41">M52+1</f>
        <v>2033</v>
      </c>
      <c r="O52" s="31">
        <f t="shared" ref="O52" si="42">N52+1</f>
        <v>2034</v>
      </c>
      <c r="P52" s="31">
        <f t="shared" ref="P52" si="43">O52+1</f>
        <v>2035</v>
      </c>
      <c r="Q52" s="31">
        <f t="shared" ref="Q52" si="44">P52+1</f>
        <v>2036</v>
      </c>
      <c r="R52" s="31">
        <f t="shared" ref="R52" si="45">Q52+1</f>
        <v>2037</v>
      </c>
      <c r="S52" s="31">
        <f t="shared" ref="S52" si="46">R52+1</f>
        <v>2038</v>
      </c>
      <c r="T52" s="31">
        <f t="shared" ref="T52" si="47">S52+1</f>
        <v>2039</v>
      </c>
      <c r="U52" s="31">
        <f t="shared" ref="U52" si="48">T52+1</f>
        <v>2040</v>
      </c>
      <c r="V52" s="31">
        <f t="shared" ref="V52" si="49">U52+1</f>
        <v>2041</v>
      </c>
      <c r="W52" s="31">
        <f t="shared" ref="W52" si="50">V52+1</f>
        <v>2042</v>
      </c>
      <c r="X52" s="31">
        <f t="shared" ref="X52" si="51">W52+1</f>
        <v>2043</v>
      </c>
      <c r="Y52" s="31">
        <f t="shared" ref="Y52" si="52">X52+1</f>
        <v>2044</v>
      </c>
      <c r="Z52" s="31">
        <f t="shared" ref="Z52" si="53">Y52+1</f>
        <v>2045</v>
      </c>
    </row>
    <row r="53" spans="1:26">
      <c r="A53" s="192" t="s">
        <v>92</v>
      </c>
      <c r="B53" s="193" t="s">
        <v>90</v>
      </c>
      <c r="C53" s="194"/>
      <c r="D53" s="40">
        <v>103</v>
      </c>
      <c r="E53" s="41">
        <v>103</v>
      </c>
      <c r="F53" s="41">
        <v>103</v>
      </c>
      <c r="G53" s="41">
        <v>103.1</v>
      </c>
      <c r="H53" s="41">
        <v>103.1</v>
      </c>
      <c r="I53" s="41">
        <v>103</v>
      </c>
      <c r="J53" s="41">
        <v>102.8</v>
      </c>
      <c r="K53" s="41">
        <v>102.8</v>
      </c>
      <c r="L53" s="41">
        <v>102.7</v>
      </c>
      <c r="M53" s="41">
        <v>102.6</v>
      </c>
      <c r="N53" s="41">
        <v>102.5</v>
      </c>
      <c r="O53" s="41">
        <v>102.4</v>
      </c>
      <c r="P53" s="41">
        <v>102.3</v>
      </c>
      <c r="Q53" s="41">
        <v>102.2</v>
      </c>
      <c r="R53" s="41">
        <v>102.2</v>
      </c>
      <c r="S53" s="41">
        <v>102.1</v>
      </c>
      <c r="T53" s="41">
        <v>102</v>
      </c>
      <c r="U53" s="41">
        <v>102</v>
      </c>
      <c r="V53" s="41">
        <v>102</v>
      </c>
      <c r="W53" s="41">
        <v>101.9</v>
      </c>
      <c r="X53" s="41">
        <v>101.8</v>
      </c>
      <c r="Y53" s="41">
        <v>101.7</v>
      </c>
      <c r="Z53" s="41">
        <v>101.7</v>
      </c>
    </row>
    <row r="54" spans="1:26">
      <c r="A54" s="192" t="s">
        <v>91</v>
      </c>
      <c r="B54" s="193" t="s">
        <v>91</v>
      </c>
      <c r="C54" s="194"/>
      <c r="D54" s="40">
        <v>102.2</v>
      </c>
      <c r="E54" s="41">
        <v>102.7</v>
      </c>
      <c r="F54" s="41">
        <v>102.9</v>
      </c>
      <c r="G54" s="41">
        <v>103</v>
      </c>
      <c r="H54" s="41">
        <v>103</v>
      </c>
      <c r="I54" s="41">
        <v>103</v>
      </c>
      <c r="J54" s="41">
        <v>103</v>
      </c>
      <c r="K54" s="41">
        <v>103</v>
      </c>
      <c r="L54" s="41">
        <v>103</v>
      </c>
      <c r="M54" s="41">
        <v>103</v>
      </c>
      <c r="N54" s="41">
        <v>102.9</v>
      </c>
      <c r="O54" s="41">
        <v>102.9</v>
      </c>
      <c r="P54" s="41">
        <v>102.9</v>
      </c>
      <c r="Q54" s="41">
        <v>102.9</v>
      </c>
      <c r="R54" s="41">
        <v>102.8</v>
      </c>
      <c r="S54" s="41">
        <v>102.8</v>
      </c>
      <c r="T54" s="41">
        <v>102.8</v>
      </c>
      <c r="U54" s="41">
        <v>102.8</v>
      </c>
      <c r="V54" s="41">
        <v>102.8</v>
      </c>
      <c r="W54" s="41">
        <v>102.7</v>
      </c>
      <c r="X54" s="41">
        <v>102.7</v>
      </c>
      <c r="Y54" s="41">
        <v>102.7</v>
      </c>
      <c r="Z54" s="41">
        <v>102.7</v>
      </c>
    </row>
  </sheetData>
  <mergeCells count="14">
    <mergeCell ref="A24:D24"/>
    <mergeCell ref="E24:R25"/>
    <mergeCell ref="B27:C27"/>
    <mergeCell ref="D27:R27"/>
    <mergeCell ref="A1:K1"/>
    <mergeCell ref="A2:K2"/>
    <mergeCell ref="B7:C7"/>
    <mergeCell ref="D7:R7"/>
    <mergeCell ref="C4:K5"/>
    <mergeCell ref="D50:R51"/>
    <mergeCell ref="A54:C54"/>
    <mergeCell ref="A52:C52"/>
    <mergeCell ref="A53:C53"/>
    <mergeCell ref="B43:R4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zoomScale="70" zoomScaleNormal="70" workbookViewId="0">
      <selection activeCell="B13" sqref="B13:H13"/>
    </sheetView>
  </sheetViews>
  <sheetFormatPr defaultColWidth="8.7109375" defaultRowHeight="15"/>
  <cols>
    <col min="1" max="1" width="36.42578125" style="1" customWidth="1"/>
    <col min="2" max="16" width="13.5703125" style="1" customWidth="1"/>
    <col min="17" max="16384" width="8.7109375" style="1"/>
  </cols>
  <sheetData>
    <row r="1" spans="1:16" ht="24.95" customHeight="1">
      <c r="A1" s="212" t="s">
        <v>13</v>
      </c>
      <c r="B1" s="213"/>
      <c r="C1" s="213"/>
      <c r="D1" s="213"/>
      <c r="E1" s="213"/>
      <c r="F1" s="213"/>
      <c r="G1" s="213"/>
      <c r="H1" s="213"/>
      <c r="I1" s="213"/>
      <c r="J1" s="213"/>
      <c r="K1" s="213"/>
      <c r="L1" s="215" t="s">
        <v>130</v>
      </c>
      <c r="M1" s="215"/>
      <c r="N1" s="215"/>
      <c r="O1" s="215"/>
      <c r="P1" s="215"/>
    </row>
    <row r="2" spans="1:16" ht="24.95" customHeight="1">
      <c r="A2" s="164" t="s">
        <v>129</v>
      </c>
      <c r="B2" s="165"/>
      <c r="C2" s="165"/>
      <c r="D2" s="165"/>
      <c r="E2" s="165"/>
      <c r="F2" s="165"/>
      <c r="G2" s="165"/>
      <c r="H2" s="165"/>
      <c r="I2" s="165"/>
      <c r="J2" s="165"/>
      <c r="K2" s="165"/>
      <c r="L2" s="215"/>
      <c r="M2" s="215"/>
      <c r="N2" s="215"/>
      <c r="O2" s="215"/>
      <c r="P2" s="215"/>
    </row>
    <row r="3" spans="1:16">
      <c r="L3" s="215"/>
      <c r="M3" s="215"/>
      <c r="N3" s="215"/>
      <c r="O3" s="215"/>
      <c r="P3" s="215"/>
    </row>
    <row r="4" spans="1:16" s="8" customFormat="1" ht="20.100000000000001" customHeight="1">
      <c r="A4" s="7" t="s">
        <v>96</v>
      </c>
      <c r="L4" s="215"/>
      <c r="M4" s="215"/>
      <c r="N4" s="215"/>
      <c r="O4" s="215"/>
      <c r="P4" s="215"/>
    </row>
    <row r="5" spans="1:16" s="8" customFormat="1"/>
    <row r="6" spans="1:16" s="8" customFormat="1" ht="15.75">
      <c r="A6" s="44" t="s">
        <v>40</v>
      </c>
      <c r="B6" s="9">
        <f>ZAŁOŻENIA!I4</f>
        <v>2023</v>
      </c>
      <c r="C6" s="9">
        <f>B6+1</f>
        <v>2024</v>
      </c>
      <c r="D6" s="9">
        <f t="shared" ref="D6:P6" si="0">C6+1</f>
        <v>2025</v>
      </c>
      <c r="E6" s="9">
        <f t="shared" si="0"/>
        <v>2026</v>
      </c>
      <c r="F6" s="9">
        <f t="shared" si="0"/>
        <v>2027</v>
      </c>
      <c r="G6" s="9">
        <f t="shared" si="0"/>
        <v>2028</v>
      </c>
      <c r="H6" s="9">
        <f t="shared" si="0"/>
        <v>2029</v>
      </c>
      <c r="I6" s="9">
        <f t="shared" si="0"/>
        <v>2030</v>
      </c>
      <c r="J6" s="9">
        <f t="shared" si="0"/>
        <v>2031</v>
      </c>
      <c r="K6" s="9">
        <f t="shared" si="0"/>
        <v>2032</v>
      </c>
      <c r="L6" s="9">
        <f t="shared" si="0"/>
        <v>2033</v>
      </c>
      <c r="M6" s="9">
        <f t="shared" si="0"/>
        <v>2034</v>
      </c>
      <c r="N6" s="9">
        <f t="shared" si="0"/>
        <v>2035</v>
      </c>
      <c r="O6" s="9">
        <f t="shared" si="0"/>
        <v>2036</v>
      </c>
      <c r="P6" s="9">
        <f t="shared" si="0"/>
        <v>2037</v>
      </c>
    </row>
    <row r="7" spans="1:16" s="8" customFormat="1" ht="30">
      <c r="A7" s="33" t="s">
        <v>79</v>
      </c>
      <c r="B7" s="36">
        <f>PRZEPŁYWY!D10-PRZEPŁYWY!D9</f>
        <v>0</v>
      </c>
      <c r="C7" s="36">
        <f>PRZEPŁYWY!E10-PRZEPŁYWY!E9</f>
        <v>0</v>
      </c>
      <c r="D7" s="36">
        <f>PRZEPŁYWY!F10-PRZEPŁYWY!F9</f>
        <v>0</v>
      </c>
      <c r="E7" s="36">
        <f>PRZEPŁYWY!G10-PRZEPŁYWY!G9</f>
        <v>0</v>
      </c>
      <c r="F7" s="36">
        <f>PRZEPŁYWY!H10-PRZEPŁYWY!H9</f>
        <v>0</v>
      </c>
      <c r="G7" s="36">
        <f>PRZEPŁYWY!I10-PRZEPŁYWY!I9</f>
        <v>0</v>
      </c>
      <c r="H7" s="36">
        <f>PRZEPŁYWY!J10-PRZEPŁYWY!J9</f>
        <v>0</v>
      </c>
      <c r="I7" s="36">
        <f>PRZEPŁYWY!K10-PRZEPŁYWY!K9</f>
        <v>0</v>
      </c>
      <c r="J7" s="36">
        <f>PRZEPŁYWY!L10-PRZEPŁYWY!L9</f>
        <v>0</v>
      </c>
      <c r="K7" s="36">
        <f>PRZEPŁYWY!M10-PRZEPŁYWY!M9</f>
        <v>0</v>
      </c>
      <c r="L7" s="36">
        <f>PRZEPŁYWY!N10-PRZEPŁYWY!N9</f>
        <v>0</v>
      </c>
      <c r="M7" s="36">
        <f>PRZEPŁYWY!O10-PRZEPŁYWY!O9</f>
        <v>0</v>
      </c>
      <c r="N7" s="36">
        <f>PRZEPŁYWY!P10-PRZEPŁYWY!P9</f>
        <v>0</v>
      </c>
      <c r="O7" s="36">
        <f>PRZEPŁYWY!Q10-PRZEPŁYWY!Q9</f>
        <v>0</v>
      </c>
      <c r="P7" s="36">
        <f>PRZEPŁYWY!R10-PRZEPŁYWY!R9</f>
        <v>0</v>
      </c>
    </row>
    <row r="8" spans="1:16" s="8" customFormat="1">
      <c r="A8" s="45" t="s">
        <v>31</v>
      </c>
      <c r="B8" s="46"/>
      <c r="C8" s="46"/>
      <c r="D8" s="46"/>
      <c r="E8" s="46"/>
      <c r="F8" s="46"/>
      <c r="G8" s="46"/>
      <c r="H8" s="46"/>
      <c r="I8" s="46"/>
      <c r="J8" s="46"/>
      <c r="K8" s="46"/>
      <c r="L8" s="46"/>
      <c r="M8" s="46"/>
      <c r="N8" s="46"/>
      <c r="O8" s="46"/>
      <c r="P8" s="47">
        <v>0</v>
      </c>
    </row>
    <row r="9" spans="1:16" s="8" customFormat="1" ht="15.75">
      <c r="A9" s="48" t="s">
        <v>32</v>
      </c>
      <c r="B9" s="12">
        <f>B7+B8</f>
        <v>0</v>
      </c>
      <c r="C9" s="12">
        <f t="shared" ref="C9:P9" si="1">C7+C8</f>
        <v>0</v>
      </c>
      <c r="D9" s="12">
        <f t="shared" si="1"/>
        <v>0</v>
      </c>
      <c r="E9" s="12">
        <f t="shared" si="1"/>
        <v>0</v>
      </c>
      <c r="F9" s="12">
        <f t="shared" si="1"/>
        <v>0</v>
      </c>
      <c r="G9" s="12">
        <f t="shared" si="1"/>
        <v>0</v>
      </c>
      <c r="H9" s="12">
        <f t="shared" si="1"/>
        <v>0</v>
      </c>
      <c r="I9" s="12">
        <f t="shared" si="1"/>
        <v>0</v>
      </c>
      <c r="J9" s="12">
        <f t="shared" si="1"/>
        <v>0</v>
      </c>
      <c r="K9" s="12">
        <f t="shared" si="1"/>
        <v>0</v>
      </c>
      <c r="L9" s="12">
        <f t="shared" si="1"/>
        <v>0</v>
      </c>
      <c r="M9" s="12">
        <f t="shared" si="1"/>
        <v>0</v>
      </c>
      <c r="N9" s="12">
        <f t="shared" si="1"/>
        <v>0</v>
      </c>
      <c r="O9" s="12">
        <f t="shared" si="1"/>
        <v>0</v>
      </c>
      <c r="P9" s="12">
        <f t="shared" si="1"/>
        <v>0</v>
      </c>
    </row>
    <row r="10" spans="1:16" s="8" customFormat="1">
      <c r="A10" s="45" t="s">
        <v>78</v>
      </c>
      <c r="B10" s="36">
        <f>PRZEPŁYWY!D41</f>
        <v>0</v>
      </c>
      <c r="C10" s="36">
        <f>PRZEPŁYWY!E41</f>
        <v>0</v>
      </c>
      <c r="D10" s="36">
        <f>PRZEPŁYWY!F41</f>
        <v>0</v>
      </c>
      <c r="E10" s="36">
        <f>PRZEPŁYWY!G41</f>
        <v>0</v>
      </c>
      <c r="F10" s="36">
        <f>PRZEPŁYWY!H41</f>
        <v>0</v>
      </c>
      <c r="G10" s="36">
        <f>PRZEPŁYWY!I41</f>
        <v>0</v>
      </c>
      <c r="H10" s="36">
        <f>PRZEPŁYWY!J41</f>
        <v>0</v>
      </c>
      <c r="I10" s="36">
        <f>PRZEPŁYWY!K41</f>
        <v>0</v>
      </c>
      <c r="J10" s="36">
        <f>PRZEPŁYWY!L41</f>
        <v>0</v>
      </c>
      <c r="K10" s="36">
        <f>PRZEPŁYWY!M41</f>
        <v>0</v>
      </c>
      <c r="L10" s="36">
        <f>PRZEPŁYWY!N41</f>
        <v>0</v>
      </c>
      <c r="M10" s="36">
        <f>PRZEPŁYWY!O41</f>
        <v>0</v>
      </c>
      <c r="N10" s="36">
        <f>PRZEPŁYWY!P41</f>
        <v>0</v>
      </c>
      <c r="O10" s="36">
        <f>PRZEPŁYWY!Q41</f>
        <v>0</v>
      </c>
      <c r="P10" s="36">
        <f>PRZEPŁYWY!R41</f>
        <v>0</v>
      </c>
    </row>
    <row r="11" spans="1:16" s="8" customFormat="1" ht="30">
      <c r="A11" s="33" t="s">
        <v>80</v>
      </c>
      <c r="B11" s="47">
        <v>0</v>
      </c>
      <c r="C11" s="47">
        <v>0</v>
      </c>
      <c r="D11" s="47">
        <v>0</v>
      </c>
      <c r="E11" s="47">
        <v>0</v>
      </c>
      <c r="F11" s="47">
        <v>0</v>
      </c>
      <c r="G11" s="47">
        <v>0</v>
      </c>
      <c r="H11" s="47">
        <v>0</v>
      </c>
      <c r="I11" s="47">
        <v>0</v>
      </c>
      <c r="J11" s="47">
        <v>0</v>
      </c>
      <c r="K11" s="47">
        <v>0</v>
      </c>
      <c r="L11" s="47">
        <v>0</v>
      </c>
      <c r="M11" s="47">
        <v>0</v>
      </c>
      <c r="N11" s="47">
        <v>0</v>
      </c>
      <c r="O11" s="47">
        <v>0</v>
      </c>
      <c r="P11" s="47">
        <v>0</v>
      </c>
    </row>
    <row r="12" spans="1:16" s="8" customFormat="1">
      <c r="A12" s="33" t="s">
        <v>225</v>
      </c>
      <c r="B12" s="47">
        <v>0</v>
      </c>
      <c r="C12" s="47">
        <v>0</v>
      </c>
      <c r="D12" s="47">
        <v>0</v>
      </c>
      <c r="E12" s="47">
        <v>0</v>
      </c>
      <c r="F12" s="47">
        <v>0</v>
      </c>
      <c r="G12" s="47">
        <v>0</v>
      </c>
      <c r="H12" s="47">
        <v>0</v>
      </c>
      <c r="I12" s="47">
        <v>0</v>
      </c>
      <c r="J12" s="47">
        <v>0</v>
      </c>
      <c r="K12" s="47">
        <v>0</v>
      </c>
      <c r="L12" s="47">
        <v>0</v>
      </c>
      <c r="M12" s="47">
        <v>0</v>
      </c>
      <c r="N12" s="47">
        <v>0</v>
      </c>
      <c r="O12" s="47">
        <v>0</v>
      </c>
      <c r="P12" s="47">
        <v>0</v>
      </c>
    </row>
    <row r="13" spans="1:16" s="8" customFormat="1">
      <c r="A13" s="33" t="s">
        <v>81</v>
      </c>
      <c r="B13" s="47">
        <v>0</v>
      </c>
      <c r="C13" s="47">
        <v>0</v>
      </c>
      <c r="D13" s="47">
        <v>0</v>
      </c>
      <c r="E13" s="47">
        <v>0</v>
      </c>
      <c r="F13" s="47">
        <v>0</v>
      </c>
      <c r="G13" s="47">
        <v>0</v>
      </c>
      <c r="H13" s="47">
        <v>0</v>
      </c>
      <c r="I13" s="46"/>
      <c r="J13" s="46"/>
      <c r="K13" s="46"/>
      <c r="L13" s="46"/>
      <c r="M13" s="46"/>
      <c r="N13" s="46"/>
      <c r="O13" s="46"/>
      <c r="P13" s="46"/>
    </row>
    <row r="14" spans="1:16" s="8" customFormat="1" ht="15.75">
      <c r="A14" s="48" t="s">
        <v>34</v>
      </c>
      <c r="B14" s="12">
        <f>B10+B11+B12+B13</f>
        <v>0</v>
      </c>
      <c r="C14" s="12">
        <f t="shared" ref="C14:P14" si="2">C10+C11+C12+C13</f>
        <v>0</v>
      </c>
      <c r="D14" s="12">
        <f t="shared" si="2"/>
        <v>0</v>
      </c>
      <c r="E14" s="12">
        <f t="shared" si="2"/>
        <v>0</v>
      </c>
      <c r="F14" s="12">
        <f t="shared" si="2"/>
        <v>0</v>
      </c>
      <c r="G14" s="12">
        <f t="shared" si="2"/>
        <v>0</v>
      </c>
      <c r="H14" s="12">
        <f t="shared" si="2"/>
        <v>0</v>
      </c>
      <c r="I14" s="12">
        <f t="shared" si="2"/>
        <v>0</v>
      </c>
      <c r="J14" s="12">
        <f t="shared" si="2"/>
        <v>0</v>
      </c>
      <c r="K14" s="12">
        <f t="shared" si="2"/>
        <v>0</v>
      </c>
      <c r="L14" s="12">
        <f t="shared" si="2"/>
        <v>0</v>
      </c>
      <c r="M14" s="12">
        <f t="shared" si="2"/>
        <v>0</v>
      </c>
      <c r="N14" s="12">
        <f t="shared" si="2"/>
        <v>0</v>
      </c>
      <c r="O14" s="12">
        <f t="shared" si="2"/>
        <v>0</v>
      </c>
      <c r="P14" s="12">
        <f t="shared" si="2"/>
        <v>0</v>
      </c>
    </row>
    <row r="15" spans="1:16" s="8" customFormat="1" ht="15.75">
      <c r="A15" s="48" t="s">
        <v>35</v>
      </c>
      <c r="B15" s="12">
        <f t="shared" ref="B15:P15" si="3">B9-B14</f>
        <v>0</v>
      </c>
      <c r="C15" s="12">
        <f t="shared" si="3"/>
        <v>0</v>
      </c>
      <c r="D15" s="12">
        <f t="shared" si="3"/>
        <v>0</v>
      </c>
      <c r="E15" s="12">
        <f t="shared" si="3"/>
        <v>0</v>
      </c>
      <c r="F15" s="12">
        <f t="shared" si="3"/>
        <v>0</v>
      </c>
      <c r="G15" s="12">
        <f t="shared" si="3"/>
        <v>0</v>
      </c>
      <c r="H15" s="12">
        <f t="shared" si="3"/>
        <v>0</v>
      </c>
      <c r="I15" s="12">
        <f t="shared" si="3"/>
        <v>0</v>
      </c>
      <c r="J15" s="12">
        <f t="shared" si="3"/>
        <v>0</v>
      </c>
      <c r="K15" s="12">
        <f t="shared" si="3"/>
        <v>0</v>
      </c>
      <c r="L15" s="12">
        <f t="shared" si="3"/>
        <v>0</v>
      </c>
      <c r="M15" s="12">
        <f t="shared" si="3"/>
        <v>0</v>
      </c>
      <c r="N15" s="12">
        <f t="shared" si="3"/>
        <v>0</v>
      </c>
      <c r="O15" s="12">
        <f t="shared" si="3"/>
        <v>0</v>
      </c>
      <c r="P15" s="12">
        <f t="shared" si="3"/>
        <v>0</v>
      </c>
    </row>
    <row r="16" spans="1:16" s="8" customFormat="1">
      <c r="A16" s="45" t="s">
        <v>36</v>
      </c>
      <c r="B16" s="49">
        <f>1/POWER(1+ZAŁOŻENIA!$I$8,(B6-$B$6))</f>
        <v>1</v>
      </c>
      <c r="C16" s="49">
        <f>1/POWER(1+ZAŁOŻENIA!$I$8,(C6-$B$6))</f>
        <v>0.96153846153846145</v>
      </c>
      <c r="D16" s="49">
        <f>1/POWER(1+ZAŁOŻENIA!$I$8,(D6-$B$6))</f>
        <v>0.92455621301775137</v>
      </c>
      <c r="E16" s="49">
        <f>1/POWER(1+ZAŁOŻENIA!$I$8,(E6-$B$6))</f>
        <v>0.88899635867091487</v>
      </c>
      <c r="F16" s="49">
        <f>1/POWER(1+ZAŁOŻENIA!$I$8,(F6-$B$6))</f>
        <v>0.85480419102972571</v>
      </c>
      <c r="G16" s="49">
        <f>1/POWER(1+ZAŁOŻENIA!$I$8,(G6-$B$6))</f>
        <v>0.82192710675935154</v>
      </c>
      <c r="H16" s="49">
        <f>1/POWER(1+ZAŁOŻENIA!$I$8,(H6-$B$6))</f>
        <v>0.79031452573014571</v>
      </c>
      <c r="I16" s="49">
        <f>1/POWER(1+ZAŁOŻENIA!$I$8,(I6-$B$6))</f>
        <v>0.75991781320206331</v>
      </c>
      <c r="J16" s="49">
        <f>1/POWER(1+ZAŁOŻENIA!$I$8,(J6-$B$6))</f>
        <v>0.73069020500198378</v>
      </c>
      <c r="K16" s="49">
        <f>1/POWER(1+ZAŁOŻENIA!$I$8,(K6-$B$6))</f>
        <v>0.70258673557883045</v>
      </c>
      <c r="L16" s="49">
        <f>1/POWER(1+ZAŁOŻENIA!$I$8,(L6-$B$6))</f>
        <v>0.67556416882579851</v>
      </c>
      <c r="M16" s="49">
        <f>1/POWER(1+ZAŁOŻENIA!$I$8,(M6-$B$6))</f>
        <v>0.6495809315632679</v>
      </c>
      <c r="N16" s="49">
        <f>1/POWER(1+ZAŁOŻENIA!$I$8,(N6-$B$6))</f>
        <v>0.62459704958006512</v>
      </c>
      <c r="O16" s="49">
        <f>1/POWER(1+ZAŁOŻENIA!$I$8,(O6-$B$6))</f>
        <v>0.600574086134678</v>
      </c>
      <c r="P16" s="49">
        <f>1/POWER(1+ZAŁOŻENIA!$I$8,(P6-$B$6))</f>
        <v>0.57747508282180582</v>
      </c>
    </row>
    <row r="17" spans="1:16" s="8" customFormat="1" ht="31.5">
      <c r="A17" s="52" t="s">
        <v>37</v>
      </c>
      <c r="B17" s="12">
        <f>B16*B15</f>
        <v>0</v>
      </c>
      <c r="C17" s="12">
        <f t="shared" ref="C17:P17" si="4">C16*C15</f>
        <v>0</v>
      </c>
      <c r="D17" s="12">
        <f t="shared" si="4"/>
        <v>0</v>
      </c>
      <c r="E17" s="12">
        <f t="shared" si="4"/>
        <v>0</v>
      </c>
      <c r="F17" s="12">
        <f t="shared" si="4"/>
        <v>0</v>
      </c>
      <c r="G17" s="12">
        <f t="shared" si="4"/>
        <v>0</v>
      </c>
      <c r="H17" s="12">
        <f t="shared" si="4"/>
        <v>0</v>
      </c>
      <c r="I17" s="12">
        <f t="shared" si="4"/>
        <v>0</v>
      </c>
      <c r="J17" s="12">
        <f t="shared" si="4"/>
        <v>0</v>
      </c>
      <c r="K17" s="12">
        <f t="shared" si="4"/>
        <v>0</v>
      </c>
      <c r="L17" s="12">
        <f t="shared" si="4"/>
        <v>0</v>
      </c>
      <c r="M17" s="12">
        <f t="shared" si="4"/>
        <v>0</v>
      </c>
      <c r="N17" s="12">
        <f t="shared" si="4"/>
        <v>0</v>
      </c>
      <c r="O17" s="12">
        <f t="shared" si="4"/>
        <v>0</v>
      </c>
      <c r="P17" s="12">
        <f t="shared" si="4"/>
        <v>0</v>
      </c>
    </row>
    <row r="18" spans="1:16" s="8" customFormat="1" ht="15.75">
      <c r="A18" s="44" t="s">
        <v>38</v>
      </c>
      <c r="B18" s="50">
        <f>SUM(B17:P17)</f>
        <v>0</v>
      </c>
    </row>
    <row r="19" spans="1:16" s="8" customFormat="1" ht="15.75">
      <c r="A19" s="44" t="s">
        <v>39</v>
      </c>
      <c r="B19" s="51" t="e">
        <f>IRR(B15:P15)</f>
        <v>#NUM!</v>
      </c>
    </row>
  </sheetData>
  <mergeCells count="3">
    <mergeCell ref="A1:K1"/>
    <mergeCell ref="A2:K2"/>
    <mergeCell ref="L1:P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zoomScale="70" zoomScaleNormal="70" workbookViewId="0">
      <selection sqref="A1:K1"/>
    </sheetView>
  </sheetViews>
  <sheetFormatPr defaultColWidth="8.7109375" defaultRowHeight="15"/>
  <cols>
    <col min="1" max="1" width="36.42578125" style="1" customWidth="1"/>
    <col min="2" max="16" width="13.5703125" style="1" customWidth="1"/>
    <col min="17" max="16384" width="8.7109375" style="1"/>
  </cols>
  <sheetData>
    <row r="1" spans="1:16" ht="26.25">
      <c r="A1" s="161" t="s">
        <v>17</v>
      </c>
      <c r="B1" s="162"/>
      <c r="C1" s="162"/>
      <c r="D1" s="162"/>
      <c r="E1" s="162"/>
      <c r="F1" s="162"/>
      <c r="G1" s="162"/>
      <c r="H1" s="162"/>
      <c r="I1" s="162"/>
      <c r="J1" s="162"/>
      <c r="K1" s="163"/>
      <c r="L1" s="215" t="s">
        <v>134</v>
      </c>
      <c r="M1" s="215"/>
      <c r="N1" s="215"/>
      <c r="O1" s="215"/>
      <c r="P1" s="215"/>
    </row>
    <row r="2" spans="1:16" ht="45" customHeight="1">
      <c r="A2" s="218" t="s">
        <v>16</v>
      </c>
      <c r="B2" s="219"/>
      <c r="C2" s="219"/>
      <c r="D2" s="219"/>
      <c r="E2" s="219"/>
      <c r="F2" s="219"/>
      <c r="G2" s="219"/>
      <c r="H2" s="219"/>
      <c r="I2" s="219"/>
      <c r="J2" s="219"/>
      <c r="K2" s="220"/>
      <c r="L2" s="215"/>
      <c r="M2" s="215"/>
      <c r="N2" s="215"/>
      <c r="O2" s="215"/>
      <c r="P2" s="215"/>
    </row>
    <row r="3" spans="1:16">
      <c r="L3" s="215"/>
      <c r="M3" s="215"/>
      <c r="N3" s="215"/>
      <c r="O3" s="215"/>
      <c r="P3" s="215"/>
    </row>
    <row r="4" spans="1:16" s="8" customFormat="1" ht="15.75">
      <c r="A4" s="7" t="s">
        <v>97</v>
      </c>
      <c r="L4" s="215"/>
      <c r="M4" s="215"/>
      <c r="N4" s="215"/>
      <c r="O4" s="215"/>
      <c r="P4" s="215"/>
    </row>
    <row r="5" spans="1:16" s="8" customFormat="1"/>
    <row r="6" spans="1:16" s="8" customFormat="1" ht="15.75">
      <c r="A6" s="44" t="s">
        <v>40</v>
      </c>
      <c r="B6" s="31">
        <f>ZAŁOŻENIA!I4</f>
        <v>2023</v>
      </c>
      <c r="C6" s="31">
        <f>B6+1</f>
        <v>2024</v>
      </c>
      <c r="D6" s="31">
        <f t="shared" ref="D6:P6" si="0">C6+1</f>
        <v>2025</v>
      </c>
      <c r="E6" s="31">
        <f t="shared" si="0"/>
        <v>2026</v>
      </c>
      <c r="F6" s="31">
        <f t="shared" si="0"/>
        <v>2027</v>
      </c>
      <c r="G6" s="31">
        <f t="shared" si="0"/>
        <v>2028</v>
      </c>
      <c r="H6" s="31">
        <f t="shared" si="0"/>
        <v>2029</v>
      </c>
      <c r="I6" s="31">
        <f t="shared" si="0"/>
        <v>2030</v>
      </c>
      <c r="J6" s="31">
        <f t="shared" si="0"/>
        <v>2031</v>
      </c>
      <c r="K6" s="31">
        <f t="shared" si="0"/>
        <v>2032</v>
      </c>
      <c r="L6" s="31">
        <f t="shared" si="0"/>
        <v>2033</v>
      </c>
      <c r="M6" s="31">
        <f t="shared" si="0"/>
        <v>2034</v>
      </c>
      <c r="N6" s="31">
        <f t="shared" si="0"/>
        <v>2035</v>
      </c>
      <c r="O6" s="31">
        <f t="shared" si="0"/>
        <v>2036</v>
      </c>
      <c r="P6" s="31">
        <f t="shared" si="0"/>
        <v>2037</v>
      </c>
    </row>
    <row r="7" spans="1:16" s="8" customFormat="1">
      <c r="A7" s="45" t="s">
        <v>25</v>
      </c>
      <c r="B7" s="47">
        <v>0</v>
      </c>
      <c r="C7" s="47">
        <v>0</v>
      </c>
      <c r="D7" s="47">
        <v>0</v>
      </c>
      <c r="E7" s="47">
        <v>0</v>
      </c>
      <c r="F7" s="47">
        <v>0</v>
      </c>
      <c r="G7" s="47">
        <v>0</v>
      </c>
      <c r="H7" s="47">
        <v>0</v>
      </c>
      <c r="I7" s="46"/>
      <c r="J7" s="46"/>
      <c r="K7" s="46"/>
      <c r="L7" s="46"/>
      <c r="M7" s="46"/>
      <c r="N7" s="46"/>
      <c r="O7" s="46"/>
      <c r="P7" s="46"/>
    </row>
    <row r="8" spans="1:16" s="8" customFormat="1">
      <c r="A8" s="45" t="s">
        <v>82</v>
      </c>
      <c r="B8" s="47">
        <v>0</v>
      </c>
      <c r="C8" s="47">
        <v>0</v>
      </c>
      <c r="D8" s="47">
        <v>0</v>
      </c>
      <c r="E8" s="47">
        <v>0</v>
      </c>
      <c r="F8" s="47">
        <v>0</v>
      </c>
      <c r="G8" s="47">
        <v>0</v>
      </c>
      <c r="H8" s="47">
        <v>0</v>
      </c>
      <c r="I8" s="46"/>
      <c r="J8" s="46"/>
      <c r="K8" s="46"/>
      <c r="L8" s="46"/>
      <c r="M8" s="46"/>
      <c r="N8" s="46"/>
      <c r="O8" s="46"/>
      <c r="P8" s="46"/>
    </row>
    <row r="9" spans="1:16" s="8" customFormat="1" ht="30">
      <c r="A9" s="53" t="s">
        <v>41</v>
      </c>
      <c r="B9" s="47">
        <v>0</v>
      </c>
      <c r="C9" s="47">
        <v>0</v>
      </c>
      <c r="D9" s="47">
        <v>0</v>
      </c>
      <c r="E9" s="47">
        <v>0</v>
      </c>
      <c r="F9" s="47">
        <v>0</v>
      </c>
      <c r="G9" s="47">
        <v>0</v>
      </c>
      <c r="H9" s="47">
        <v>0</v>
      </c>
      <c r="I9" s="47">
        <v>0</v>
      </c>
      <c r="J9" s="47">
        <v>0</v>
      </c>
      <c r="K9" s="47">
        <v>0</v>
      </c>
      <c r="L9" s="47">
        <v>0</v>
      </c>
      <c r="M9" s="47">
        <v>0</v>
      </c>
      <c r="N9" s="47">
        <v>0</v>
      </c>
      <c r="O9" s="47">
        <v>0</v>
      </c>
      <c r="P9" s="47">
        <v>0</v>
      </c>
    </row>
    <row r="10" spans="1:16" s="8" customFormat="1">
      <c r="A10" s="45" t="s">
        <v>77</v>
      </c>
      <c r="B10" s="36">
        <f>PRZEPŁYWY!D21</f>
        <v>0</v>
      </c>
      <c r="C10" s="36">
        <f>PRZEPŁYWY!E21</f>
        <v>0</v>
      </c>
      <c r="D10" s="36">
        <f>PRZEPŁYWY!F21</f>
        <v>0</v>
      </c>
      <c r="E10" s="36">
        <f>PRZEPŁYWY!G21</f>
        <v>0</v>
      </c>
      <c r="F10" s="36">
        <f>PRZEPŁYWY!H21</f>
        <v>0</v>
      </c>
      <c r="G10" s="36">
        <f>PRZEPŁYWY!I21</f>
        <v>0</v>
      </c>
      <c r="H10" s="36">
        <f>PRZEPŁYWY!J21</f>
        <v>0</v>
      </c>
      <c r="I10" s="36">
        <f>PRZEPŁYWY!K21</f>
        <v>0</v>
      </c>
      <c r="J10" s="36">
        <f>PRZEPŁYWY!L21</f>
        <v>0</v>
      </c>
      <c r="K10" s="36">
        <f>PRZEPŁYWY!M21</f>
        <v>0</v>
      </c>
      <c r="L10" s="36">
        <f>PRZEPŁYWY!N21</f>
        <v>0</v>
      </c>
      <c r="M10" s="36">
        <f>PRZEPŁYWY!O21</f>
        <v>0</v>
      </c>
      <c r="N10" s="36">
        <f>PRZEPŁYWY!P21</f>
        <v>0</v>
      </c>
      <c r="O10" s="36">
        <f>PRZEPŁYWY!Q21</f>
        <v>0</v>
      </c>
      <c r="P10" s="36">
        <f>PRZEPŁYWY!R21</f>
        <v>0</v>
      </c>
    </row>
    <row r="11" spans="1:16" s="8" customFormat="1" ht="30">
      <c r="A11" s="54" t="s">
        <v>42</v>
      </c>
      <c r="B11" s="47">
        <v>0</v>
      </c>
      <c r="C11" s="47">
        <v>0</v>
      </c>
      <c r="D11" s="47">
        <v>0</v>
      </c>
      <c r="E11" s="47">
        <v>0</v>
      </c>
      <c r="F11" s="47">
        <v>0</v>
      </c>
      <c r="G11" s="47">
        <v>0</v>
      </c>
      <c r="H11" s="47">
        <v>0</v>
      </c>
      <c r="I11" s="47">
        <v>0</v>
      </c>
      <c r="J11" s="47">
        <v>0</v>
      </c>
      <c r="K11" s="47">
        <v>0</v>
      </c>
      <c r="L11" s="47">
        <v>0</v>
      </c>
      <c r="M11" s="47">
        <v>0</v>
      </c>
      <c r="N11" s="47">
        <v>0</v>
      </c>
      <c r="O11" s="47">
        <v>0</v>
      </c>
      <c r="P11" s="47">
        <v>0</v>
      </c>
    </row>
    <row r="12" spans="1:16" s="8" customFormat="1" ht="15.75">
      <c r="A12" s="48" t="s">
        <v>32</v>
      </c>
      <c r="B12" s="12">
        <f t="shared" ref="B12:P12" si="1">SUM(B7:B11)</f>
        <v>0</v>
      </c>
      <c r="C12" s="12">
        <f t="shared" si="1"/>
        <v>0</v>
      </c>
      <c r="D12" s="12">
        <f t="shared" si="1"/>
        <v>0</v>
      </c>
      <c r="E12" s="12">
        <f t="shared" si="1"/>
        <v>0</v>
      </c>
      <c r="F12" s="12">
        <f t="shared" si="1"/>
        <v>0</v>
      </c>
      <c r="G12" s="12">
        <f t="shared" si="1"/>
        <v>0</v>
      </c>
      <c r="H12" s="12">
        <f t="shared" si="1"/>
        <v>0</v>
      </c>
      <c r="I12" s="12">
        <f t="shared" si="1"/>
        <v>0</v>
      </c>
      <c r="J12" s="12">
        <f t="shared" si="1"/>
        <v>0</v>
      </c>
      <c r="K12" s="12">
        <f t="shared" si="1"/>
        <v>0</v>
      </c>
      <c r="L12" s="12">
        <f t="shared" si="1"/>
        <v>0</v>
      </c>
      <c r="M12" s="12">
        <f t="shared" si="1"/>
        <v>0</v>
      </c>
      <c r="N12" s="12">
        <f t="shared" si="1"/>
        <v>0</v>
      </c>
      <c r="O12" s="12">
        <f t="shared" si="1"/>
        <v>0</v>
      </c>
      <c r="P12" s="12">
        <f t="shared" si="1"/>
        <v>0</v>
      </c>
    </row>
    <row r="13" spans="1:16" s="8" customFormat="1">
      <c r="A13" s="45" t="s">
        <v>81</v>
      </c>
      <c r="B13" s="36">
        <f>EFEKTYWNOŚĆ!B13</f>
        <v>0</v>
      </c>
      <c r="C13" s="36">
        <f>EFEKTYWNOŚĆ!C13</f>
        <v>0</v>
      </c>
      <c r="D13" s="36">
        <f>EFEKTYWNOŚĆ!D13</f>
        <v>0</v>
      </c>
      <c r="E13" s="36">
        <f>EFEKTYWNOŚĆ!E13</f>
        <v>0</v>
      </c>
      <c r="F13" s="36">
        <f>EFEKTYWNOŚĆ!F13</f>
        <v>0</v>
      </c>
      <c r="G13" s="36">
        <f>EFEKTYWNOŚĆ!G13</f>
        <v>0</v>
      </c>
      <c r="H13" s="36">
        <f>EFEKTYWNOŚĆ!H13</f>
        <v>0</v>
      </c>
      <c r="I13" s="46"/>
      <c r="J13" s="46"/>
      <c r="K13" s="46"/>
      <c r="L13" s="46"/>
      <c r="M13" s="46"/>
      <c r="N13" s="46"/>
      <c r="O13" s="46"/>
      <c r="P13" s="46"/>
    </row>
    <row r="14" spans="1:16" s="8" customFormat="1">
      <c r="A14" s="45" t="s">
        <v>33</v>
      </c>
      <c r="B14" s="47">
        <v>0</v>
      </c>
      <c r="C14" s="47">
        <v>0</v>
      </c>
      <c r="D14" s="47">
        <v>0</v>
      </c>
      <c r="E14" s="47">
        <v>0</v>
      </c>
      <c r="F14" s="47">
        <v>0</v>
      </c>
      <c r="G14" s="47">
        <v>0</v>
      </c>
      <c r="H14" s="47">
        <v>0</v>
      </c>
      <c r="I14" s="47">
        <v>0</v>
      </c>
      <c r="J14" s="47">
        <v>0</v>
      </c>
      <c r="K14" s="47">
        <v>0</v>
      </c>
      <c r="L14" s="47">
        <v>0</v>
      </c>
      <c r="M14" s="47">
        <v>0</v>
      </c>
      <c r="N14" s="47">
        <v>0</v>
      </c>
      <c r="O14" s="47">
        <v>0</v>
      </c>
      <c r="P14" s="47">
        <v>0</v>
      </c>
    </row>
    <row r="15" spans="1:16" s="8" customFormat="1">
      <c r="A15" s="55" t="s">
        <v>78</v>
      </c>
      <c r="B15" s="36">
        <f>PRZEPŁYWY!D41</f>
        <v>0</v>
      </c>
      <c r="C15" s="36">
        <f>PRZEPŁYWY!E41</f>
        <v>0</v>
      </c>
      <c r="D15" s="36">
        <f>PRZEPŁYWY!F41</f>
        <v>0</v>
      </c>
      <c r="E15" s="36">
        <f>PRZEPŁYWY!G41</f>
        <v>0</v>
      </c>
      <c r="F15" s="36">
        <f>PRZEPŁYWY!H41</f>
        <v>0</v>
      </c>
      <c r="G15" s="36">
        <f>PRZEPŁYWY!I41</f>
        <v>0</v>
      </c>
      <c r="H15" s="36">
        <f>PRZEPŁYWY!J41</f>
        <v>0</v>
      </c>
      <c r="I15" s="36">
        <f>PRZEPŁYWY!K41</f>
        <v>0</v>
      </c>
      <c r="J15" s="36">
        <f>PRZEPŁYWY!L41</f>
        <v>0</v>
      </c>
      <c r="K15" s="36">
        <f>PRZEPŁYWY!M41</f>
        <v>0</v>
      </c>
      <c r="L15" s="36">
        <f>PRZEPŁYWY!N41</f>
        <v>0</v>
      </c>
      <c r="M15" s="36">
        <f>PRZEPŁYWY!O41</f>
        <v>0</v>
      </c>
      <c r="N15" s="36">
        <f>PRZEPŁYWY!P41</f>
        <v>0</v>
      </c>
      <c r="O15" s="36">
        <f>PRZEPŁYWY!Q41</f>
        <v>0</v>
      </c>
      <c r="P15" s="36">
        <f>PRZEPŁYWY!R41</f>
        <v>0</v>
      </c>
    </row>
    <row r="16" spans="1:16" s="8" customFormat="1" ht="45">
      <c r="A16" s="55" t="s">
        <v>43</v>
      </c>
      <c r="B16" s="47">
        <v>0</v>
      </c>
      <c r="C16" s="47">
        <v>0</v>
      </c>
      <c r="D16" s="47">
        <v>0</v>
      </c>
      <c r="E16" s="47">
        <v>0</v>
      </c>
      <c r="F16" s="47">
        <v>0</v>
      </c>
      <c r="G16" s="47">
        <v>0</v>
      </c>
      <c r="H16" s="47">
        <v>0</v>
      </c>
      <c r="I16" s="47">
        <v>0</v>
      </c>
      <c r="J16" s="47">
        <v>0</v>
      </c>
      <c r="K16" s="47">
        <v>0</v>
      </c>
      <c r="L16" s="47">
        <v>0</v>
      </c>
      <c r="M16" s="47">
        <v>0</v>
      </c>
      <c r="N16" s="47">
        <v>0</v>
      </c>
      <c r="O16" s="47">
        <v>0</v>
      </c>
      <c r="P16" s="47">
        <v>0</v>
      </c>
    </row>
    <row r="17" spans="1:18" s="8" customFormat="1" ht="15.75">
      <c r="A17" s="48" t="s">
        <v>34</v>
      </c>
      <c r="B17" s="12">
        <f t="shared" ref="B17:P17" si="2">SUM(B13:B16)</f>
        <v>0</v>
      </c>
      <c r="C17" s="12">
        <f t="shared" si="2"/>
        <v>0</v>
      </c>
      <c r="D17" s="12">
        <f t="shared" si="2"/>
        <v>0</v>
      </c>
      <c r="E17" s="12">
        <f t="shared" si="2"/>
        <v>0</v>
      </c>
      <c r="F17" s="12">
        <f t="shared" si="2"/>
        <v>0</v>
      </c>
      <c r="G17" s="12">
        <f t="shared" si="2"/>
        <v>0</v>
      </c>
      <c r="H17" s="12">
        <f t="shared" si="2"/>
        <v>0</v>
      </c>
      <c r="I17" s="12">
        <f t="shared" si="2"/>
        <v>0</v>
      </c>
      <c r="J17" s="12">
        <f t="shared" si="2"/>
        <v>0</v>
      </c>
      <c r="K17" s="12">
        <f t="shared" si="2"/>
        <v>0</v>
      </c>
      <c r="L17" s="12">
        <f t="shared" si="2"/>
        <v>0</v>
      </c>
      <c r="M17" s="12">
        <f t="shared" si="2"/>
        <v>0</v>
      </c>
      <c r="N17" s="12">
        <f t="shared" si="2"/>
        <v>0</v>
      </c>
      <c r="O17" s="12">
        <f t="shared" si="2"/>
        <v>0</v>
      </c>
      <c r="P17" s="12">
        <f t="shared" si="2"/>
        <v>0</v>
      </c>
    </row>
    <row r="18" spans="1:18" s="8" customFormat="1" ht="15.75">
      <c r="A18" s="48" t="s">
        <v>44</v>
      </c>
      <c r="B18" s="12">
        <f t="shared" ref="B18:P18" si="3">B12-B17</f>
        <v>0</v>
      </c>
      <c r="C18" s="12">
        <f t="shared" si="3"/>
        <v>0</v>
      </c>
      <c r="D18" s="12">
        <f t="shared" si="3"/>
        <v>0</v>
      </c>
      <c r="E18" s="12">
        <f t="shared" si="3"/>
        <v>0</v>
      </c>
      <c r="F18" s="12">
        <f t="shared" si="3"/>
        <v>0</v>
      </c>
      <c r="G18" s="12">
        <f t="shared" si="3"/>
        <v>0</v>
      </c>
      <c r="H18" s="12">
        <f t="shared" si="3"/>
        <v>0</v>
      </c>
      <c r="I18" s="12">
        <f t="shared" si="3"/>
        <v>0</v>
      </c>
      <c r="J18" s="12">
        <f t="shared" si="3"/>
        <v>0</v>
      </c>
      <c r="K18" s="12">
        <f t="shared" si="3"/>
        <v>0</v>
      </c>
      <c r="L18" s="12">
        <f t="shared" si="3"/>
        <v>0</v>
      </c>
      <c r="M18" s="12">
        <f t="shared" si="3"/>
        <v>0</v>
      </c>
      <c r="N18" s="12">
        <f t="shared" si="3"/>
        <v>0</v>
      </c>
      <c r="O18" s="12">
        <f t="shared" si="3"/>
        <v>0</v>
      </c>
      <c r="P18" s="12">
        <f t="shared" si="3"/>
        <v>0</v>
      </c>
    </row>
    <row r="19" spans="1:18" ht="31.5">
      <c r="A19" s="56" t="s">
        <v>45</v>
      </c>
      <c r="B19" s="50">
        <f>B18</f>
        <v>0</v>
      </c>
      <c r="C19" s="50">
        <f>B19+C18</f>
        <v>0</v>
      </c>
      <c r="D19" s="50">
        <f t="shared" ref="D19:P19" si="4">C19+D18</f>
        <v>0</v>
      </c>
      <c r="E19" s="50">
        <f t="shared" si="4"/>
        <v>0</v>
      </c>
      <c r="F19" s="50">
        <f t="shared" si="4"/>
        <v>0</v>
      </c>
      <c r="G19" s="50">
        <f t="shared" si="4"/>
        <v>0</v>
      </c>
      <c r="H19" s="50">
        <f t="shared" si="4"/>
        <v>0</v>
      </c>
      <c r="I19" s="50">
        <f t="shared" si="4"/>
        <v>0</v>
      </c>
      <c r="J19" s="50">
        <f t="shared" si="4"/>
        <v>0</v>
      </c>
      <c r="K19" s="50">
        <f t="shared" si="4"/>
        <v>0</v>
      </c>
      <c r="L19" s="50">
        <f t="shared" si="4"/>
        <v>0</v>
      </c>
      <c r="M19" s="50">
        <f t="shared" si="4"/>
        <v>0</v>
      </c>
      <c r="N19" s="50">
        <f t="shared" si="4"/>
        <v>0</v>
      </c>
      <c r="O19" s="50">
        <f t="shared" si="4"/>
        <v>0</v>
      </c>
      <c r="P19" s="50">
        <f t="shared" si="4"/>
        <v>0</v>
      </c>
    </row>
    <row r="20" spans="1:18" s="8" customFormat="1">
      <c r="A20" s="1"/>
      <c r="B20" s="1"/>
      <c r="C20" s="1"/>
      <c r="D20" s="1"/>
      <c r="E20" s="1"/>
      <c r="F20" s="1"/>
      <c r="G20" s="1"/>
      <c r="H20" s="1"/>
      <c r="I20" s="1"/>
      <c r="J20" s="1"/>
      <c r="K20" s="1"/>
      <c r="L20" s="1"/>
      <c r="M20" s="1"/>
      <c r="N20" s="1"/>
      <c r="O20" s="1"/>
      <c r="P20" s="1"/>
    </row>
    <row r="21" spans="1:18" s="8" customFormat="1">
      <c r="A21" s="221" t="s">
        <v>83</v>
      </c>
      <c r="B21" s="221" t="str">
        <f>IF(COUNTIF(B19:P19,"&lt;0")&gt;0,"NIE","TAK")</f>
        <v>TAK</v>
      </c>
      <c r="C21" s="1"/>
      <c r="D21" s="1"/>
      <c r="E21" s="1"/>
      <c r="F21" s="1"/>
      <c r="G21" s="1"/>
      <c r="H21" s="1"/>
      <c r="I21" s="1"/>
      <c r="J21" s="1"/>
      <c r="K21" s="1"/>
      <c r="L21" s="1"/>
      <c r="M21" s="1"/>
      <c r="N21" s="1"/>
      <c r="O21" s="1"/>
      <c r="P21" s="1"/>
    </row>
    <row r="22" spans="1:18" s="8" customFormat="1">
      <c r="A22" s="222"/>
      <c r="B22" s="222"/>
      <c r="C22" s="1"/>
      <c r="D22" s="1"/>
      <c r="E22" s="1"/>
      <c r="F22" s="1"/>
      <c r="G22" s="1"/>
      <c r="H22" s="1"/>
      <c r="I22" s="1"/>
      <c r="J22" s="1"/>
      <c r="K22" s="1"/>
      <c r="L22" s="1"/>
      <c r="M22" s="1"/>
      <c r="N22" s="1"/>
      <c r="O22" s="1"/>
      <c r="P22" s="1"/>
    </row>
    <row r="23" spans="1:18" s="8" customFormat="1" ht="15.75">
      <c r="A23" s="1"/>
      <c r="B23" s="1"/>
      <c r="C23" s="223"/>
      <c r="D23" s="223"/>
      <c r="E23" s="223"/>
      <c r="F23" s="223"/>
      <c r="G23" s="223"/>
      <c r="H23" s="223"/>
      <c r="I23" s="223"/>
      <c r="J23" s="223"/>
      <c r="K23" s="223"/>
      <c r="L23" s="223"/>
      <c r="M23" s="223"/>
      <c r="N23" s="1"/>
      <c r="O23" s="1"/>
      <c r="P23" s="1"/>
    </row>
    <row r="24" spans="1:18" s="8" customFormat="1" ht="15.75">
      <c r="A24" s="57" t="s">
        <v>98</v>
      </c>
      <c r="B24" s="1"/>
      <c r="C24" s="62"/>
      <c r="D24" s="62"/>
      <c r="E24" s="62"/>
      <c r="F24" s="62"/>
      <c r="G24" s="62"/>
      <c r="H24" s="62"/>
      <c r="I24" s="62"/>
      <c r="J24" s="62"/>
      <c r="K24" s="62"/>
      <c r="L24" s="62"/>
      <c r="M24" s="62"/>
      <c r="N24" s="1"/>
      <c r="O24" s="1"/>
      <c r="P24" s="1"/>
    </row>
    <row r="25" spans="1:18" ht="24.95" customHeight="1">
      <c r="A25" s="57"/>
      <c r="B25" s="57"/>
      <c r="C25" s="58"/>
      <c r="D25" s="217" t="s">
        <v>84</v>
      </c>
      <c r="E25" s="217"/>
      <c r="F25" s="217"/>
      <c r="G25" s="217"/>
      <c r="H25" s="217"/>
      <c r="I25" s="217"/>
      <c r="J25" s="217"/>
      <c r="K25" s="217"/>
      <c r="L25" s="217"/>
      <c r="M25" s="217"/>
      <c r="N25" s="217"/>
      <c r="O25" s="217"/>
      <c r="P25" s="217"/>
      <c r="Q25" s="58"/>
      <c r="R25" s="58"/>
    </row>
    <row r="26" spans="1:18" ht="20.100000000000001" customHeight="1">
      <c r="A26" s="216" t="s">
        <v>85</v>
      </c>
      <c r="B26" s="216"/>
      <c r="C26" s="58"/>
      <c r="D26" s="217"/>
      <c r="E26" s="217"/>
      <c r="F26" s="217"/>
      <c r="G26" s="217"/>
      <c r="H26" s="217"/>
      <c r="I26" s="217"/>
      <c r="J26" s="217"/>
      <c r="K26" s="217"/>
      <c r="L26" s="217"/>
      <c r="M26" s="217"/>
      <c r="N26" s="217"/>
      <c r="O26" s="217"/>
      <c r="P26" s="217"/>
      <c r="Q26" s="58"/>
      <c r="R26" s="58"/>
    </row>
    <row r="28" spans="1:18" s="8" customFormat="1" ht="12.75" customHeight="1">
      <c r="B28" s="207" t="s">
        <v>47</v>
      </c>
      <c r="C28" s="208"/>
      <c r="D28" s="209" t="s">
        <v>48</v>
      </c>
      <c r="E28" s="210"/>
      <c r="F28" s="210"/>
      <c r="G28" s="210"/>
      <c r="H28" s="210"/>
      <c r="I28" s="210"/>
      <c r="J28" s="210"/>
      <c r="K28" s="210"/>
      <c r="L28" s="210"/>
      <c r="M28" s="210"/>
      <c r="N28" s="210"/>
      <c r="O28" s="210"/>
      <c r="P28" s="210"/>
      <c r="Q28" s="210"/>
      <c r="R28" s="211"/>
    </row>
    <row r="29" spans="1:18" s="8" customFormat="1" ht="15.75">
      <c r="A29" s="31" t="s">
        <v>40</v>
      </c>
      <c r="B29" s="32">
        <f>C29-1</f>
        <v>2021</v>
      </c>
      <c r="C29" s="32">
        <f>D29-1</f>
        <v>2022</v>
      </c>
      <c r="D29" s="31">
        <f>B6</f>
        <v>2023</v>
      </c>
      <c r="E29" s="31">
        <f>D29+1</f>
        <v>2024</v>
      </c>
      <c r="F29" s="31">
        <f t="shared" ref="F29:R29" si="5">E29+1</f>
        <v>2025</v>
      </c>
      <c r="G29" s="31">
        <f t="shared" si="5"/>
        <v>2026</v>
      </c>
      <c r="H29" s="31">
        <f t="shared" si="5"/>
        <v>2027</v>
      </c>
      <c r="I29" s="31">
        <f t="shared" si="5"/>
        <v>2028</v>
      </c>
      <c r="J29" s="31">
        <f t="shared" si="5"/>
        <v>2029</v>
      </c>
      <c r="K29" s="31">
        <f t="shared" si="5"/>
        <v>2030</v>
      </c>
      <c r="L29" s="31">
        <f t="shared" si="5"/>
        <v>2031</v>
      </c>
      <c r="M29" s="31">
        <f t="shared" si="5"/>
        <v>2032</v>
      </c>
      <c r="N29" s="31">
        <f t="shared" si="5"/>
        <v>2033</v>
      </c>
      <c r="O29" s="31">
        <f t="shared" si="5"/>
        <v>2034</v>
      </c>
      <c r="P29" s="31">
        <f t="shared" si="5"/>
        <v>2035</v>
      </c>
      <c r="Q29" s="31">
        <f t="shared" si="5"/>
        <v>2036</v>
      </c>
      <c r="R29" s="31">
        <f t="shared" si="5"/>
        <v>2037</v>
      </c>
    </row>
    <row r="30" spans="1:18" s="8" customFormat="1" ht="30">
      <c r="A30" s="39" t="s">
        <v>131</v>
      </c>
      <c r="B30" s="19">
        <v>0</v>
      </c>
      <c r="C30" s="19">
        <v>0</v>
      </c>
      <c r="D30" s="19">
        <v>0</v>
      </c>
      <c r="E30" s="34">
        <f>D30*HLOOKUP(E$29,PRZEPŁYWY!$D$52:$Z$54,2)</f>
        <v>0</v>
      </c>
      <c r="F30" s="34">
        <f>E30*HLOOKUP(F$29,PRZEPŁYWY!$D$52:$Z$54,2)</f>
        <v>0</v>
      </c>
      <c r="G30" s="34">
        <f>F30*HLOOKUP(G$29,PRZEPŁYWY!$D$52:$Z$54,2)</f>
        <v>0</v>
      </c>
      <c r="H30" s="34">
        <f>G30*HLOOKUP(H$29,PRZEPŁYWY!$D$52:$Z$54,2)</f>
        <v>0</v>
      </c>
      <c r="I30" s="34">
        <f>H30*HLOOKUP(I$29,PRZEPŁYWY!$D$52:$Z$54,2)</f>
        <v>0</v>
      </c>
      <c r="J30" s="34">
        <f>I30*HLOOKUP(J$29,PRZEPŁYWY!$D$52:$Z$54,2)</f>
        <v>0</v>
      </c>
      <c r="K30" s="34">
        <f>J30*HLOOKUP(K$29,PRZEPŁYWY!$D$52:$Z$54,2)</f>
        <v>0</v>
      </c>
      <c r="L30" s="34">
        <f>K30*HLOOKUP(L$29,PRZEPŁYWY!$D$52:$Z$54,2)</f>
        <v>0</v>
      </c>
      <c r="M30" s="34">
        <f>L30*HLOOKUP(M$29,PRZEPŁYWY!$D$52:$Z$54,2)</f>
        <v>0</v>
      </c>
      <c r="N30" s="34">
        <f>M30*HLOOKUP(N$29,PRZEPŁYWY!$D$52:$Z$54,2)</f>
        <v>0</v>
      </c>
      <c r="O30" s="34">
        <f>N30*HLOOKUP(O$29,PRZEPŁYWY!$D$52:$Z$54,2)</f>
        <v>0</v>
      </c>
      <c r="P30" s="34">
        <f>O30*HLOOKUP(P$29,PRZEPŁYWY!$D$52:$Z$54,2)</f>
        <v>0</v>
      </c>
      <c r="Q30" s="34">
        <f>P30*HLOOKUP(Q$29,PRZEPŁYWY!$D$52:$Z$54,2)</f>
        <v>0</v>
      </c>
      <c r="R30" s="34">
        <f>Q30*HLOOKUP(R$29,PRZEPŁYWY!$D$52:$Z$54,2)</f>
        <v>0</v>
      </c>
    </row>
    <row r="31" spans="1:18" s="8" customFormat="1" ht="30">
      <c r="A31" s="39" t="s">
        <v>132</v>
      </c>
      <c r="B31" s="19">
        <v>0</v>
      </c>
      <c r="C31" s="19">
        <v>0</v>
      </c>
      <c r="D31" s="19">
        <v>0</v>
      </c>
      <c r="E31" s="59">
        <f>D37</f>
        <v>0</v>
      </c>
      <c r="F31" s="59">
        <f t="shared" ref="F31:R31" si="6">E37</f>
        <v>0</v>
      </c>
      <c r="G31" s="59">
        <f t="shared" si="6"/>
        <v>0</v>
      </c>
      <c r="H31" s="59">
        <f t="shared" si="6"/>
        <v>0</v>
      </c>
      <c r="I31" s="59">
        <f t="shared" si="6"/>
        <v>0</v>
      </c>
      <c r="J31" s="59">
        <f t="shared" si="6"/>
        <v>0</v>
      </c>
      <c r="K31" s="59">
        <f t="shared" si="6"/>
        <v>0</v>
      </c>
      <c r="L31" s="59">
        <f t="shared" si="6"/>
        <v>0</v>
      </c>
      <c r="M31" s="59">
        <f t="shared" si="6"/>
        <v>0</v>
      </c>
      <c r="N31" s="59">
        <f t="shared" si="6"/>
        <v>0</v>
      </c>
      <c r="O31" s="59">
        <f t="shared" si="6"/>
        <v>0</v>
      </c>
      <c r="P31" s="59">
        <f t="shared" si="6"/>
        <v>0</v>
      </c>
      <c r="Q31" s="59">
        <f t="shared" si="6"/>
        <v>0</v>
      </c>
      <c r="R31" s="59">
        <f t="shared" si="6"/>
        <v>0</v>
      </c>
    </row>
    <row r="32" spans="1:18" s="8" customFormat="1" ht="30">
      <c r="A32" s="39" t="s">
        <v>133</v>
      </c>
      <c r="B32" s="19">
        <v>0</v>
      </c>
      <c r="C32" s="19">
        <v>0</v>
      </c>
      <c r="D32" s="19">
        <v>0</v>
      </c>
      <c r="E32" s="34">
        <f>D32*HLOOKUP(E$29,PRZEPŁYWY!$D$52:$Z$54,2)</f>
        <v>0</v>
      </c>
      <c r="F32" s="34">
        <f>E32*HLOOKUP(F$29,PRZEPŁYWY!$D$52:$Z$54,2)</f>
        <v>0</v>
      </c>
      <c r="G32" s="34">
        <f>F32*HLOOKUP(G$29,PRZEPŁYWY!$D$52:$Z$54,2)</f>
        <v>0</v>
      </c>
      <c r="H32" s="34">
        <f>G32*HLOOKUP(H$29,PRZEPŁYWY!$D$52:$Z$54,2)</f>
        <v>0</v>
      </c>
      <c r="I32" s="34">
        <f>H32*HLOOKUP(I$29,PRZEPŁYWY!$D$52:$Z$54,2)</f>
        <v>0</v>
      </c>
      <c r="J32" s="34">
        <f>I32*HLOOKUP(J$29,PRZEPŁYWY!$D$52:$Z$54,2)</f>
        <v>0</v>
      </c>
      <c r="K32" s="34">
        <f>J32*HLOOKUP(K$29,PRZEPŁYWY!$D$52:$Z$54,2)</f>
        <v>0</v>
      </c>
      <c r="L32" s="34">
        <f>K32*HLOOKUP(L$29,PRZEPŁYWY!$D$52:$Z$54,2)</f>
        <v>0</v>
      </c>
      <c r="M32" s="34">
        <f>L32*HLOOKUP(M$29,PRZEPŁYWY!$D$52:$Z$54,2)</f>
        <v>0</v>
      </c>
      <c r="N32" s="34">
        <f>M32*HLOOKUP(N$29,PRZEPŁYWY!$D$52:$Z$54,2)</f>
        <v>0</v>
      </c>
      <c r="O32" s="34">
        <f>N32*HLOOKUP(O$29,PRZEPŁYWY!$D$52:$Z$54,2)</f>
        <v>0</v>
      </c>
      <c r="P32" s="34">
        <f>O32*HLOOKUP(P$29,PRZEPŁYWY!$D$52:$Z$54,2)</f>
        <v>0</v>
      </c>
      <c r="Q32" s="34">
        <f>P32*HLOOKUP(Q$29,PRZEPŁYWY!$D$52:$Z$54,2)</f>
        <v>0</v>
      </c>
      <c r="R32" s="34">
        <f>Q32*HLOOKUP(R$29,PRZEPŁYWY!$D$52:$Z$54,2)</f>
        <v>0</v>
      </c>
    </row>
    <row r="33" spans="1:18" s="8" customFormat="1" ht="30">
      <c r="A33" s="39" t="s">
        <v>223</v>
      </c>
      <c r="B33" s="19">
        <v>0</v>
      </c>
      <c r="C33" s="19">
        <v>0</v>
      </c>
      <c r="D33" s="19">
        <v>0</v>
      </c>
      <c r="E33" s="34">
        <f>D33*HLOOKUP(E$29,PRZEPŁYWY!$D$52:$Z$54,2)</f>
        <v>0</v>
      </c>
      <c r="F33" s="34">
        <f>E33*HLOOKUP(F$29,PRZEPŁYWY!$D$52:$Z$54,2)</f>
        <v>0</v>
      </c>
      <c r="G33" s="34">
        <f>F33*HLOOKUP(G$29,PRZEPŁYWY!$D$52:$Z$54,2)</f>
        <v>0</v>
      </c>
      <c r="H33" s="34">
        <f>G33*HLOOKUP(H$29,PRZEPŁYWY!$D$52:$Z$54,2)</f>
        <v>0</v>
      </c>
      <c r="I33" s="34">
        <f>H33*HLOOKUP(I$29,PRZEPŁYWY!$D$52:$Z$54,2)</f>
        <v>0</v>
      </c>
      <c r="J33" s="34">
        <f>I33*HLOOKUP(J$29,PRZEPŁYWY!$D$52:$Z$54,2)</f>
        <v>0</v>
      </c>
      <c r="K33" s="34">
        <f>J33*HLOOKUP(K$29,PRZEPŁYWY!$D$52:$Z$54,2)</f>
        <v>0</v>
      </c>
      <c r="L33" s="34">
        <f>K33*HLOOKUP(L$29,PRZEPŁYWY!$D$52:$Z$54,2)</f>
        <v>0</v>
      </c>
      <c r="M33" s="34">
        <f>L33*HLOOKUP(M$29,PRZEPŁYWY!$D$52:$Z$54,2)</f>
        <v>0</v>
      </c>
      <c r="N33" s="34">
        <f>M33*HLOOKUP(N$29,PRZEPŁYWY!$D$52:$Z$54,2)</f>
        <v>0</v>
      </c>
      <c r="O33" s="34">
        <f>N33*HLOOKUP(O$29,PRZEPŁYWY!$D$52:$Z$54,2)</f>
        <v>0</v>
      </c>
      <c r="P33" s="34">
        <f>O33*HLOOKUP(P$29,PRZEPŁYWY!$D$52:$Z$54,2)</f>
        <v>0</v>
      </c>
      <c r="Q33" s="34">
        <f>P33*HLOOKUP(Q$29,PRZEPŁYWY!$D$52:$Z$54,2)</f>
        <v>0</v>
      </c>
      <c r="R33" s="34">
        <f>Q33*HLOOKUP(R$29,PRZEPŁYWY!$D$52:$Z$54,2)</f>
        <v>0</v>
      </c>
    </row>
    <row r="34" spans="1:18" s="8" customFormat="1" ht="60">
      <c r="A34" s="39" t="s">
        <v>224</v>
      </c>
      <c r="B34" s="19">
        <v>0</v>
      </c>
      <c r="C34" s="19">
        <v>0</v>
      </c>
      <c r="D34" s="19">
        <v>0</v>
      </c>
      <c r="E34" s="34">
        <f>D34*HLOOKUP(E$29,PRZEPŁYWY!$D$52:$Z$54,2)</f>
        <v>0</v>
      </c>
      <c r="F34" s="34">
        <f>E34*HLOOKUP(F$29,PRZEPŁYWY!$D$52:$Z$54,2)</f>
        <v>0</v>
      </c>
      <c r="G34" s="34">
        <f>F34*HLOOKUP(G$29,PRZEPŁYWY!$D$52:$Z$54,2)</f>
        <v>0</v>
      </c>
      <c r="H34" s="34">
        <f>G34*HLOOKUP(H$29,PRZEPŁYWY!$D$52:$Z$54,2)</f>
        <v>0</v>
      </c>
      <c r="I34" s="34">
        <f>H34*HLOOKUP(I$29,PRZEPŁYWY!$D$52:$Z$54,2)</f>
        <v>0</v>
      </c>
      <c r="J34" s="34">
        <f>I34*HLOOKUP(J$29,PRZEPŁYWY!$D$52:$Z$54,2)</f>
        <v>0</v>
      </c>
      <c r="K34" s="34">
        <f>J34*HLOOKUP(K$29,PRZEPŁYWY!$D$52:$Z$54,2)</f>
        <v>0</v>
      </c>
      <c r="L34" s="34">
        <f>K34*HLOOKUP(L$29,PRZEPŁYWY!$D$52:$Z$54,2)</f>
        <v>0</v>
      </c>
      <c r="M34" s="34">
        <f>L34*HLOOKUP(M$29,PRZEPŁYWY!$D$52:$Z$54,2)</f>
        <v>0</v>
      </c>
      <c r="N34" s="34">
        <f>M34*HLOOKUP(N$29,PRZEPŁYWY!$D$52:$Z$54,2)</f>
        <v>0</v>
      </c>
      <c r="O34" s="34">
        <f>N34*HLOOKUP(O$29,PRZEPŁYWY!$D$52:$Z$54,2)</f>
        <v>0</v>
      </c>
      <c r="P34" s="34">
        <f>O34*HLOOKUP(P$29,PRZEPŁYWY!$D$52:$Z$54,2)</f>
        <v>0</v>
      </c>
      <c r="Q34" s="34">
        <f>P34*HLOOKUP(Q$29,PRZEPŁYWY!$D$52:$Z$54,2)</f>
        <v>0</v>
      </c>
      <c r="R34" s="34">
        <f>Q34*HLOOKUP(R$29,PRZEPŁYWY!$D$52:$Z$54,2)</f>
        <v>0</v>
      </c>
    </row>
    <row r="35" spans="1:18" s="8" customFormat="1">
      <c r="A35" s="39" t="s">
        <v>86</v>
      </c>
      <c r="B35" s="60"/>
      <c r="C35" s="60"/>
      <c r="D35" s="34">
        <f>B18</f>
        <v>0</v>
      </c>
      <c r="E35" s="34">
        <f t="shared" ref="E35:R35" si="7">C18</f>
        <v>0</v>
      </c>
      <c r="F35" s="34">
        <f t="shared" si="7"/>
        <v>0</v>
      </c>
      <c r="G35" s="34">
        <f t="shared" si="7"/>
        <v>0</v>
      </c>
      <c r="H35" s="34">
        <f t="shared" si="7"/>
        <v>0</v>
      </c>
      <c r="I35" s="34">
        <f t="shared" si="7"/>
        <v>0</v>
      </c>
      <c r="J35" s="34">
        <f t="shared" si="7"/>
        <v>0</v>
      </c>
      <c r="K35" s="34">
        <f t="shared" si="7"/>
        <v>0</v>
      </c>
      <c r="L35" s="34">
        <f t="shared" si="7"/>
        <v>0</v>
      </c>
      <c r="M35" s="34">
        <f t="shared" si="7"/>
        <v>0</v>
      </c>
      <c r="N35" s="34">
        <f t="shared" si="7"/>
        <v>0</v>
      </c>
      <c r="O35" s="34">
        <f t="shared" si="7"/>
        <v>0</v>
      </c>
      <c r="P35" s="34">
        <f t="shared" si="7"/>
        <v>0</v>
      </c>
      <c r="Q35" s="34">
        <f t="shared" si="7"/>
        <v>0</v>
      </c>
      <c r="R35" s="34">
        <f t="shared" si="7"/>
        <v>0</v>
      </c>
    </row>
    <row r="36" spans="1:18">
      <c r="A36" s="39" t="s">
        <v>87</v>
      </c>
      <c r="B36" s="19">
        <v>0</v>
      </c>
      <c r="C36" s="19">
        <v>0</v>
      </c>
      <c r="D36" s="19">
        <v>0</v>
      </c>
      <c r="E36" s="34">
        <f>D36*HLOOKUP(E$29,PRZEPŁYWY!$D$52:$Z$54,2)</f>
        <v>0</v>
      </c>
      <c r="F36" s="34">
        <f>E36*HLOOKUP(F$29,PRZEPŁYWY!$D$52:$Z$54,2)</f>
        <v>0</v>
      </c>
      <c r="G36" s="34">
        <f>F36*HLOOKUP(G$29,PRZEPŁYWY!$D$52:$Z$54,2)</f>
        <v>0</v>
      </c>
      <c r="H36" s="34">
        <f>G36*HLOOKUP(H$29,PRZEPŁYWY!$D$52:$Z$54,2)</f>
        <v>0</v>
      </c>
      <c r="I36" s="34">
        <f>H36*HLOOKUP(I$29,PRZEPŁYWY!$D$52:$Z$54,2)</f>
        <v>0</v>
      </c>
      <c r="J36" s="34">
        <f>I36*HLOOKUP(J$29,PRZEPŁYWY!$D$52:$Z$54,2)</f>
        <v>0</v>
      </c>
      <c r="K36" s="34">
        <f>J36*HLOOKUP(K$29,PRZEPŁYWY!$D$52:$Z$54,2)</f>
        <v>0</v>
      </c>
      <c r="L36" s="34">
        <f>K36*HLOOKUP(L$29,PRZEPŁYWY!$D$52:$Z$54,2)</f>
        <v>0</v>
      </c>
      <c r="M36" s="34">
        <f>L36*HLOOKUP(M$29,PRZEPŁYWY!$D$52:$Z$54,2)</f>
        <v>0</v>
      </c>
      <c r="N36" s="34">
        <f>M36*HLOOKUP(N$29,PRZEPŁYWY!$D$52:$Z$54,2)</f>
        <v>0</v>
      </c>
      <c r="O36" s="34">
        <f>N36*HLOOKUP(O$29,PRZEPŁYWY!$D$52:$Z$54,2)</f>
        <v>0</v>
      </c>
      <c r="P36" s="34">
        <f>O36*HLOOKUP(P$29,PRZEPŁYWY!$D$52:$Z$54,2)</f>
        <v>0</v>
      </c>
      <c r="Q36" s="34">
        <f>P36*HLOOKUP(Q$29,PRZEPŁYWY!$D$52:$Z$54,2)</f>
        <v>0</v>
      </c>
      <c r="R36" s="34">
        <f>Q36*HLOOKUP(R$29,PRZEPŁYWY!$D$52:$Z$54,2)</f>
        <v>0</v>
      </c>
    </row>
    <row r="37" spans="1:18" ht="31.5">
      <c r="A37" s="61" t="s">
        <v>46</v>
      </c>
      <c r="B37" s="59">
        <f>B30+B31+B32-B33-B34+B35+B36</f>
        <v>0</v>
      </c>
      <c r="C37" s="59">
        <f t="shared" ref="C37:R37" si="8">C30+C31+C32-C33-C34+C35+C36</f>
        <v>0</v>
      </c>
      <c r="D37" s="59">
        <f t="shared" si="8"/>
        <v>0</v>
      </c>
      <c r="E37" s="59">
        <f t="shared" si="8"/>
        <v>0</v>
      </c>
      <c r="F37" s="59">
        <f t="shared" si="8"/>
        <v>0</v>
      </c>
      <c r="G37" s="59">
        <f t="shared" si="8"/>
        <v>0</v>
      </c>
      <c r="H37" s="59">
        <f t="shared" si="8"/>
        <v>0</v>
      </c>
      <c r="I37" s="59">
        <f t="shared" si="8"/>
        <v>0</v>
      </c>
      <c r="J37" s="59">
        <f t="shared" si="8"/>
        <v>0</v>
      </c>
      <c r="K37" s="59">
        <f t="shared" si="8"/>
        <v>0</v>
      </c>
      <c r="L37" s="59">
        <f t="shared" si="8"/>
        <v>0</v>
      </c>
      <c r="M37" s="59">
        <f t="shared" si="8"/>
        <v>0</v>
      </c>
      <c r="N37" s="59">
        <f t="shared" si="8"/>
        <v>0</v>
      </c>
      <c r="O37" s="59">
        <f t="shared" si="8"/>
        <v>0</v>
      </c>
      <c r="P37" s="59">
        <f t="shared" si="8"/>
        <v>0</v>
      </c>
      <c r="Q37" s="59">
        <f t="shared" si="8"/>
        <v>0</v>
      </c>
      <c r="R37" s="59">
        <f t="shared" si="8"/>
        <v>0</v>
      </c>
    </row>
  </sheetData>
  <mergeCells count="10">
    <mergeCell ref="B28:C28"/>
    <mergeCell ref="D28:R28"/>
    <mergeCell ref="A26:B26"/>
    <mergeCell ref="D25:P26"/>
    <mergeCell ref="A1:K1"/>
    <mergeCell ref="A2:K2"/>
    <mergeCell ref="A21:A22"/>
    <mergeCell ref="B21:B22"/>
    <mergeCell ref="C23:M23"/>
    <mergeCell ref="L1:P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zoomScale="80" zoomScaleNormal="80" workbookViewId="0">
      <selection activeCell="B9" sqref="B9"/>
    </sheetView>
  </sheetViews>
  <sheetFormatPr defaultRowHeight="15"/>
  <cols>
    <col min="1" max="1" width="29.140625" customWidth="1"/>
    <col min="2" max="16" width="13.5703125" customWidth="1"/>
  </cols>
  <sheetData>
    <row r="1" spans="1:16" ht="26.25">
      <c r="A1" s="224" t="s">
        <v>229</v>
      </c>
      <c r="B1" s="225"/>
      <c r="C1" s="225"/>
      <c r="D1" s="225"/>
      <c r="E1" s="225"/>
      <c r="F1" s="225"/>
      <c r="G1" s="225"/>
      <c r="H1" s="225"/>
      <c r="I1" s="225"/>
      <c r="J1" s="225"/>
      <c r="K1" s="226"/>
      <c r="L1" s="227" t="s">
        <v>245</v>
      </c>
      <c r="M1" s="227"/>
      <c r="N1" s="227"/>
      <c r="O1" s="227"/>
      <c r="P1" s="227"/>
    </row>
    <row r="2" spans="1:16">
      <c r="A2" s="228" t="s">
        <v>230</v>
      </c>
      <c r="B2" s="229"/>
      <c r="C2" s="229"/>
      <c r="D2" s="229"/>
      <c r="E2" s="229"/>
      <c r="F2" s="229"/>
      <c r="G2" s="229"/>
      <c r="H2" s="229"/>
      <c r="I2" s="229"/>
      <c r="J2" s="229"/>
      <c r="K2" s="230"/>
      <c r="L2" s="227"/>
      <c r="M2" s="227"/>
      <c r="N2" s="227"/>
      <c r="O2" s="227"/>
      <c r="P2" s="227"/>
    </row>
    <row r="3" spans="1:16">
      <c r="L3" s="227"/>
      <c r="M3" s="227"/>
      <c r="N3" s="227"/>
      <c r="O3" s="227"/>
      <c r="P3" s="227"/>
    </row>
    <row r="4" spans="1:16" s="71" customFormat="1">
      <c r="A4" s="70" t="s">
        <v>231</v>
      </c>
      <c r="C4" s="72"/>
      <c r="L4" s="227"/>
      <c r="M4" s="227"/>
      <c r="N4" s="227"/>
      <c r="O4" s="227"/>
      <c r="P4" s="227"/>
    </row>
    <row r="5" spans="1:16" s="71" customFormat="1"/>
    <row r="6" spans="1:16" s="75" customFormat="1" ht="12.75">
      <c r="A6" s="73"/>
      <c r="B6" s="74">
        <f>TRWAŁOŚĆ!B6</f>
        <v>2023</v>
      </c>
      <c r="C6" s="74">
        <f>TRWAŁOŚĆ!C6</f>
        <v>2024</v>
      </c>
      <c r="D6" s="74">
        <f>TRWAŁOŚĆ!D6</f>
        <v>2025</v>
      </c>
      <c r="E6" s="74">
        <f>TRWAŁOŚĆ!E6</f>
        <v>2026</v>
      </c>
      <c r="F6" s="74">
        <f>TRWAŁOŚĆ!F6</f>
        <v>2027</v>
      </c>
      <c r="G6" s="74">
        <f>TRWAŁOŚĆ!G6</f>
        <v>2028</v>
      </c>
      <c r="H6" s="74">
        <f>TRWAŁOŚĆ!H6</f>
        <v>2029</v>
      </c>
      <c r="I6" s="74">
        <f>TRWAŁOŚĆ!I6</f>
        <v>2030</v>
      </c>
      <c r="J6" s="74">
        <f>TRWAŁOŚĆ!J6</f>
        <v>2031</v>
      </c>
      <c r="K6" s="74">
        <f>TRWAŁOŚĆ!K6</f>
        <v>2032</v>
      </c>
      <c r="L6" s="74">
        <f>TRWAŁOŚĆ!L6</f>
        <v>2033</v>
      </c>
      <c r="M6" s="74">
        <f>TRWAŁOŚĆ!M6</f>
        <v>2034</v>
      </c>
      <c r="N6" s="74">
        <f>TRWAŁOŚĆ!N6</f>
        <v>2035</v>
      </c>
      <c r="O6" s="74">
        <f>TRWAŁOŚĆ!O6</f>
        <v>2036</v>
      </c>
      <c r="P6" s="74">
        <f>TRWAŁOŚĆ!P6</f>
        <v>2037</v>
      </c>
    </row>
    <row r="7" spans="1:16" s="75" customFormat="1" ht="12.75">
      <c r="A7" s="78" t="s">
        <v>246</v>
      </c>
      <c r="B7" s="87">
        <f>TRWAŁOŚĆ!B12</f>
        <v>0</v>
      </c>
      <c r="C7" s="87">
        <f>TRWAŁOŚĆ!C12</f>
        <v>0</v>
      </c>
      <c r="D7" s="87">
        <f>TRWAŁOŚĆ!D12</f>
        <v>0</v>
      </c>
      <c r="E7" s="87">
        <f>TRWAŁOŚĆ!E12</f>
        <v>0</v>
      </c>
      <c r="F7" s="87">
        <f>TRWAŁOŚĆ!F12</f>
        <v>0</v>
      </c>
      <c r="G7" s="87">
        <f>TRWAŁOŚĆ!G12</f>
        <v>0</v>
      </c>
      <c r="H7" s="87">
        <f>TRWAŁOŚĆ!H12</f>
        <v>0</v>
      </c>
      <c r="I7" s="87">
        <f>TRWAŁOŚĆ!I12</f>
        <v>0</v>
      </c>
      <c r="J7" s="87">
        <f>TRWAŁOŚĆ!J12</f>
        <v>0</v>
      </c>
      <c r="K7" s="87">
        <f>TRWAŁOŚĆ!K12</f>
        <v>0</v>
      </c>
      <c r="L7" s="87">
        <f>TRWAŁOŚĆ!L12</f>
        <v>0</v>
      </c>
      <c r="M7" s="87">
        <f>TRWAŁOŚĆ!M12</f>
        <v>0</v>
      </c>
      <c r="N7" s="87">
        <f>TRWAŁOŚĆ!N12</f>
        <v>0</v>
      </c>
      <c r="O7" s="87">
        <f>TRWAŁOŚĆ!O12</f>
        <v>0</v>
      </c>
      <c r="P7" s="87">
        <f>TRWAŁOŚĆ!P12</f>
        <v>0</v>
      </c>
    </row>
    <row r="8" spans="1:16" s="75" customFormat="1" ht="12.75">
      <c r="A8" s="78" t="s">
        <v>247</v>
      </c>
      <c r="B8" s="79">
        <f>TRWAŁOŚĆ!B17</f>
        <v>0</v>
      </c>
      <c r="C8" s="79">
        <f>TRWAŁOŚĆ!C17</f>
        <v>0</v>
      </c>
      <c r="D8" s="79">
        <f>TRWAŁOŚĆ!D17</f>
        <v>0</v>
      </c>
      <c r="E8" s="79">
        <f>TRWAŁOŚĆ!E17</f>
        <v>0</v>
      </c>
      <c r="F8" s="79">
        <f>TRWAŁOŚĆ!F17</f>
        <v>0</v>
      </c>
      <c r="G8" s="79">
        <f>TRWAŁOŚĆ!G17</f>
        <v>0</v>
      </c>
      <c r="H8" s="79">
        <f>TRWAŁOŚĆ!H17</f>
        <v>0</v>
      </c>
      <c r="I8" s="79">
        <f>TRWAŁOŚĆ!I17</f>
        <v>0</v>
      </c>
      <c r="J8" s="79">
        <f>TRWAŁOŚĆ!J17</f>
        <v>0</v>
      </c>
      <c r="K8" s="79">
        <f>TRWAŁOŚĆ!K17</f>
        <v>0</v>
      </c>
      <c r="L8" s="79">
        <f>TRWAŁOŚĆ!L17</f>
        <v>0</v>
      </c>
      <c r="M8" s="79">
        <f>TRWAŁOŚĆ!M17</f>
        <v>0</v>
      </c>
      <c r="N8" s="79">
        <f>TRWAŁOŚĆ!N17</f>
        <v>0</v>
      </c>
      <c r="O8" s="79">
        <f>TRWAŁOŚĆ!O17</f>
        <v>0</v>
      </c>
      <c r="P8" s="79">
        <f>TRWAŁOŚĆ!P17</f>
        <v>0</v>
      </c>
    </row>
    <row r="9" spans="1:16" s="75" customFormat="1" ht="12.75">
      <c r="A9" s="76" t="s">
        <v>232</v>
      </c>
      <c r="B9" s="77"/>
      <c r="C9" s="77"/>
      <c r="D9" s="77"/>
      <c r="E9" s="77"/>
      <c r="F9" s="77"/>
      <c r="G9" s="77"/>
      <c r="H9" s="77"/>
      <c r="I9" s="77"/>
      <c r="J9" s="77"/>
      <c r="K9" s="77"/>
      <c r="L9" s="77"/>
      <c r="M9" s="77"/>
      <c r="N9" s="77"/>
      <c r="O9" s="77"/>
      <c r="P9" s="77"/>
    </row>
    <row r="10" spans="1:16" s="75" customFormat="1" ht="12.75">
      <c r="A10" s="78" t="s">
        <v>233</v>
      </c>
      <c r="B10" s="80">
        <f t="shared" ref="B10:P10" si="0">B7-B8+B9</f>
        <v>0</v>
      </c>
      <c r="C10" s="80">
        <f t="shared" si="0"/>
        <v>0</v>
      </c>
      <c r="D10" s="80">
        <f t="shared" si="0"/>
        <v>0</v>
      </c>
      <c r="E10" s="80">
        <f t="shared" si="0"/>
        <v>0</v>
      </c>
      <c r="F10" s="80">
        <f t="shared" si="0"/>
        <v>0</v>
      </c>
      <c r="G10" s="80">
        <f t="shared" si="0"/>
        <v>0</v>
      </c>
      <c r="H10" s="80">
        <f t="shared" si="0"/>
        <v>0</v>
      </c>
      <c r="I10" s="80">
        <f t="shared" si="0"/>
        <v>0</v>
      </c>
      <c r="J10" s="80">
        <f t="shared" si="0"/>
        <v>0</v>
      </c>
      <c r="K10" s="80">
        <f t="shared" si="0"/>
        <v>0</v>
      </c>
      <c r="L10" s="80">
        <f t="shared" si="0"/>
        <v>0</v>
      </c>
      <c r="M10" s="80">
        <f t="shared" si="0"/>
        <v>0</v>
      </c>
      <c r="N10" s="80">
        <f t="shared" si="0"/>
        <v>0</v>
      </c>
      <c r="O10" s="80">
        <f t="shared" si="0"/>
        <v>0</v>
      </c>
      <c r="P10" s="80">
        <f t="shared" si="0"/>
        <v>0</v>
      </c>
    </row>
    <row r="11" spans="1:16" s="75" customFormat="1" ht="12.75">
      <c r="A11" s="76" t="s">
        <v>234</v>
      </c>
      <c r="B11" s="77"/>
      <c r="C11" s="77"/>
      <c r="D11" s="77"/>
      <c r="E11" s="77"/>
      <c r="F11" s="77"/>
      <c r="G11" s="77"/>
      <c r="H11" s="77"/>
      <c r="I11" s="77"/>
      <c r="J11" s="77"/>
      <c r="K11" s="77"/>
      <c r="L11" s="77"/>
      <c r="M11" s="77"/>
      <c r="N11" s="77"/>
      <c r="O11" s="77"/>
      <c r="P11" s="77"/>
    </row>
    <row r="12" spans="1:16" s="75" customFormat="1" ht="12.75">
      <c r="A12" s="76" t="s">
        <v>235</v>
      </c>
      <c r="B12" s="77"/>
      <c r="C12" s="77"/>
      <c r="D12" s="77"/>
      <c r="E12" s="77"/>
      <c r="F12" s="77"/>
      <c r="G12" s="77"/>
      <c r="H12" s="77"/>
      <c r="I12" s="77"/>
      <c r="J12" s="77"/>
      <c r="K12" s="77"/>
      <c r="L12" s="77"/>
      <c r="M12" s="77"/>
      <c r="N12" s="77"/>
      <c r="O12" s="77"/>
      <c r="P12" s="77"/>
    </row>
    <row r="13" spans="1:16" s="75" customFormat="1" ht="12.75">
      <c r="A13" s="76" t="s">
        <v>236</v>
      </c>
      <c r="B13" s="77"/>
      <c r="C13" s="77"/>
      <c r="D13" s="77"/>
      <c r="E13" s="77"/>
      <c r="F13" s="77"/>
      <c r="G13" s="77"/>
      <c r="H13" s="77"/>
      <c r="I13" s="77"/>
      <c r="J13" s="77"/>
      <c r="K13" s="77"/>
      <c r="L13" s="77"/>
      <c r="M13" s="77"/>
      <c r="N13" s="77"/>
      <c r="O13" s="77"/>
      <c r="P13" s="77"/>
    </row>
    <row r="14" spans="1:16" s="75" customFormat="1" ht="12.75">
      <c r="A14" s="76" t="s">
        <v>237</v>
      </c>
      <c r="B14" s="77"/>
      <c r="C14" s="77"/>
      <c r="D14" s="77"/>
      <c r="E14" s="77"/>
      <c r="F14" s="77"/>
      <c r="G14" s="77"/>
      <c r="H14" s="77"/>
      <c r="I14" s="77"/>
      <c r="J14" s="77"/>
      <c r="K14" s="77"/>
      <c r="L14" s="77"/>
      <c r="M14" s="77"/>
      <c r="N14" s="77"/>
      <c r="O14" s="77"/>
      <c r="P14" s="77"/>
    </row>
    <row r="15" spans="1:16" s="81" customFormat="1" ht="12.75">
      <c r="A15" s="78" t="s">
        <v>238</v>
      </c>
      <c r="B15" s="79">
        <f>B11+B12+B13-B14</f>
        <v>0</v>
      </c>
      <c r="C15" s="79">
        <f t="shared" ref="C15:P15" si="1">C11+C12+C13-C14</f>
        <v>0</v>
      </c>
      <c r="D15" s="79">
        <f t="shared" si="1"/>
        <v>0</v>
      </c>
      <c r="E15" s="79">
        <f t="shared" si="1"/>
        <v>0</v>
      </c>
      <c r="F15" s="79">
        <f t="shared" si="1"/>
        <v>0</v>
      </c>
      <c r="G15" s="79">
        <f t="shared" si="1"/>
        <v>0</v>
      </c>
      <c r="H15" s="79">
        <f t="shared" si="1"/>
        <v>0</v>
      </c>
      <c r="I15" s="79">
        <f t="shared" si="1"/>
        <v>0</v>
      </c>
      <c r="J15" s="79">
        <f t="shared" si="1"/>
        <v>0</v>
      </c>
      <c r="K15" s="79">
        <f t="shared" si="1"/>
        <v>0</v>
      </c>
      <c r="L15" s="79">
        <f t="shared" si="1"/>
        <v>0</v>
      </c>
      <c r="M15" s="79">
        <f t="shared" si="1"/>
        <v>0</v>
      </c>
      <c r="N15" s="79">
        <f t="shared" si="1"/>
        <v>0</v>
      </c>
      <c r="O15" s="79">
        <f t="shared" si="1"/>
        <v>0</v>
      </c>
      <c r="P15" s="79">
        <f t="shared" si="1"/>
        <v>0</v>
      </c>
    </row>
    <row r="16" spans="1:16" s="75" customFormat="1" ht="12.75">
      <c r="A16" s="78" t="s">
        <v>35</v>
      </c>
      <c r="B16" s="79">
        <f>B10+B15</f>
        <v>0</v>
      </c>
      <c r="C16" s="79">
        <f t="shared" ref="C16:P16" si="2">C10+C15</f>
        <v>0</v>
      </c>
      <c r="D16" s="79">
        <f t="shared" si="2"/>
        <v>0</v>
      </c>
      <c r="E16" s="79">
        <f t="shared" si="2"/>
        <v>0</v>
      </c>
      <c r="F16" s="79">
        <f t="shared" si="2"/>
        <v>0</v>
      </c>
      <c r="G16" s="79">
        <f t="shared" si="2"/>
        <v>0</v>
      </c>
      <c r="H16" s="79">
        <f t="shared" si="2"/>
        <v>0</v>
      </c>
      <c r="I16" s="79">
        <f t="shared" si="2"/>
        <v>0</v>
      </c>
      <c r="J16" s="79">
        <f t="shared" si="2"/>
        <v>0</v>
      </c>
      <c r="K16" s="79">
        <f t="shared" si="2"/>
        <v>0</v>
      </c>
      <c r="L16" s="79">
        <f t="shared" si="2"/>
        <v>0</v>
      </c>
      <c r="M16" s="79">
        <f t="shared" si="2"/>
        <v>0</v>
      </c>
      <c r="N16" s="79">
        <f t="shared" si="2"/>
        <v>0</v>
      </c>
      <c r="O16" s="79">
        <f t="shared" si="2"/>
        <v>0</v>
      </c>
      <c r="P16" s="79">
        <f t="shared" si="2"/>
        <v>0</v>
      </c>
    </row>
    <row r="17" spans="1:16" s="75" customFormat="1" ht="12.75">
      <c r="A17" s="76" t="s">
        <v>36</v>
      </c>
      <c r="B17" s="82">
        <f t="shared" ref="B17:P17" si="3">1/POWER(1+9%,(B6-$B$6))</f>
        <v>1</v>
      </c>
      <c r="C17" s="82">
        <f t="shared" si="3"/>
        <v>0.9174311926605504</v>
      </c>
      <c r="D17" s="82">
        <f t="shared" si="3"/>
        <v>0.84167999326655996</v>
      </c>
      <c r="E17" s="82">
        <f t="shared" si="3"/>
        <v>0.77218348006106419</v>
      </c>
      <c r="F17" s="82">
        <f t="shared" si="3"/>
        <v>0.7084252110651964</v>
      </c>
      <c r="G17" s="82">
        <f t="shared" si="3"/>
        <v>0.64993138629834524</v>
      </c>
      <c r="H17" s="82">
        <f t="shared" si="3"/>
        <v>0.5962673268792158</v>
      </c>
      <c r="I17" s="82">
        <f t="shared" si="3"/>
        <v>0.54703424484331731</v>
      </c>
      <c r="J17" s="82">
        <f t="shared" si="3"/>
        <v>0.50186627967276809</v>
      </c>
      <c r="K17" s="82">
        <f t="shared" si="3"/>
        <v>0.46042777951630098</v>
      </c>
      <c r="L17" s="82">
        <f t="shared" si="3"/>
        <v>0.42241080689568894</v>
      </c>
      <c r="M17" s="82">
        <f t="shared" si="3"/>
        <v>0.38753285036301738</v>
      </c>
      <c r="N17" s="82">
        <f t="shared" si="3"/>
        <v>0.35553472510368567</v>
      </c>
      <c r="O17" s="82">
        <f t="shared" si="3"/>
        <v>0.32617864688411524</v>
      </c>
      <c r="P17" s="82">
        <f t="shared" si="3"/>
        <v>0.29924646503129837</v>
      </c>
    </row>
    <row r="18" spans="1:16" s="81" customFormat="1" ht="12.75">
      <c r="A18" s="78" t="s">
        <v>239</v>
      </c>
      <c r="B18" s="79">
        <f t="shared" ref="B18:P18" si="4">SUM(B7,B11,B12,B13)*B17</f>
        <v>0</v>
      </c>
      <c r="C18" s="79">
        <f t="shared" si="4"/>
        <v>0</v>
      </c>
      <c r="D18" s="79">
        <f t="shared" si="4"/>
        <v>0</v>
      </c>
      <c r="E18" s="79">
        <f t="shared" si="4"/>
        <v>0</v>
      </c>
      <c r="F18" s="79">
        <f t="shared" si="4"/>
        <v>0</v>
      </c>
      <c r="G18" s="79">
        <f t="shared" si="4"/>
        <v>0</v>
      </c>
      <c r="H18" s="79">
        <f t="shared" si="4"/>
        <v>0</v>
      </c>
      <c r="I18" s="79">
        <f t="shared" si="4"/>
        <v>0</v>
      </c>
      <c r="J18" s="79">
        <f t="shared" si="4"/>
        <v>0</v>
      </c>
      <c r="K18" s="79">
        <f t="shared" si="4"/>
        <v>0</v>
      </c>
      <c r="L18" s="79">
        <f t="shared" si="4"/>
        <v>0</v>
      </c>
      <c r="M18" s="79">
        <f t="shared" si="4"/>
        <v>0</v>
      </c>
      <c r="N18" s="79">
        <f t="shared" si="4"/>
        <v>0</v>
      </c>
      <c r="O18" s="79">
        <f t="shared" si="4"/>
        <v>0</v>
      </c>
      <c r="P18" s="79">
        <f t="shared" si="4"/>
        <v>0</v>
      </c>
    </row>
    <row r="19" spans="1:16" s="81" customFormat="1" ht="12.75">
      <c r="A19" s="78" t="s">
        <v>240</v>
      </c>
      <c r="B19" s="79">
        <f>(B8-B9+B14)*B17</f>
        <v>0</v>
      </c>
      <c r="C19" s="79">
        <f t="shared" ref="C19:P19" si="5">(C8-C9+C14)*C17</f>
        <v>0</v>
      </c>
      <c r="D19" s="79">
        <f t="shared" si="5"/>
        <v>0</v>
      </c>
      <c r="E19" s="79">
        <f t="shared" si="5"/>
        <v>0</v>
      </c>
      <c r="F19" s="79">
        <f t="shared" si="5"/>
        <v>0</v>
      </c>
      <c r="G19" s="79">
        <f t="shared" si="5"/>
        <v>0</v>
      </c>
      <c r="H19" s="79">
        <f t="shared" si="5"/>
        <v>0</v>
      </c>
      <c r="I19" s="79">
        <f t="shared" si="5"/>
        <v>0</v>
      </c>
      <c r="J19" s="79">
        <f t="shared" si="5"/>
        <v>0</v>
      </c>
      <c r="K19" s="79">
        <f t="shared" si="5"/>
        <v>0</v>
      </c>
      <c r="L19" s="79">
        <f t="shared" si="5"/>
        <v>0</v>
      </c>
      <c r="M19" s="79">
        <f t="shared" si="5"/>
        <v>0</v>
      </c>
      <c r="N19" s="79">
        <f t="shared" si="5"/>
        <v>0</v>
      </c>
      <c r="O19" s="79">
        <f t="shared" si="5"/>
        <v>0</v>
      </c>
      <c r="P19" s="79">
        <f t="shared" si="5"/>
        <v>0</v>
      </c>
    </row>
    <row r="20" spans="1:16" s="75" customFormat="1" ht="12.75">
      <c r="A20" s="78" t="s">
        <v>37</v>
      </c>
      <c r="B20" s="79">
        <f t="shared" ref="B20:P20" si="6">B17*B16</f>
        <v>0</v>
      </c>
      <c r="C20" s="79">
        <f t="shared" si="6"/>
        <v>0</v>
      </c>
      <c r="D20" s="79">
        <f t="shared" si="6"/>
        <v>0</v>
      </c>
      <c r="E20" s="79">
        <f t="shared" si="6"/>
        <v>0</v>
      </c>
      <c r="F20" s="79">
        <f t="shared" si="6"/>
        <v>0</v>
      </c>
      <c r="G20" s="79">
        <f t="shared" si="6"/>
        <v>0</v>
      </c>
      <c r="H20" s="79">
        <f t="shared" si="6"/>
        <v>0</v>
      </c>
      <c r="I20" s="79">
        <f t="shared" si="6"/>
        <v>0</v>
      </c>
      <c r="J20" s="79">
        <f t="shared" si="6"/>
        <v>0</v>
      </c>
      <c r="K20" s="79">
        <f t="shared" si="6"/>
        <v>0</v>
      </c>
      <c r="L20" s="79">
        <f t="shared" si="6"/>
        <v>0</v>
      </c>
      <c r="M20" s="79">
        <f t="shared" si="6"/>
        <v>0</v>
      </c>
      <c r="N20" s="79">
        <f t="shared" si="6"/>
        <v>0</v>
      </c>
      <c r="O20" s="79">
        <f t="shared" si="6"/>
        <v>0</v>
      </c>
      <c r="P20" s="79">
        <f t="shared" si="6"/>
        <v>0</v>
      </c>
    </row>
    <row r="21" spans="1:16" s="75" customFormat="1" ht="12.75">
      <c r="A21" s="73" t="s">
        <v>241</v>
      </c>
      <c r="B21" s="83">
        <f>SUM(B20:P20)</f>
        <v>0</v>
      </c>
    </row>
    <row r="22" spans="1:16" s="75" customFormat="1" ht="12.75">
      <c r="A22" s="73" t="s">
        <v>242</v>
      </c>
      <c r="B22" s="84" t="e">
        <f>IRR(B16:P16)</f>
        <v>#NUM!</v>
      </c>
    </row>
    <row r="23" spans="1:16" s="71" customFormat="1">
      <c r="A23" s="73" t="s">
        <v>243</v>
      </c>
      <c r="B23" s="85" t="e">
        <f>SUM(B18:P18)/SUM(B19:P19)</f>
        <v>#DIV/0!</v>
      </c>
      <c r="C23" s="86"/>
      <c r="D23" s="86"/>
      <c r="E23" s="86"/>
      <c r="F23" s="86"/>
      <c r="G23" s="86"/>
      <c r="H23" s="86"/>
      <c r="I23" s="86"/>
      <c r="J23" s="86"/>
      <c r="K23" s="86"/>
      <c r="L23" s="86"/>
      <c r="M23" s="86"/>
      <c r="N23" s="86"/>
      <c r="O23" s="86"/>
      <c r="P23" s="86"/>
    </row>
    <row r="24" spans="1:16" s="71" customFormat="1">
      <c r="A24" s="231" t="s">
        <v>244</v>
      </c>
      <c r="B24" s="231" t="str">
        <f>IF(B21&gt;0,"TAK","NIE")</f>
        <v>NIE</v>
      </c>
      <c r="C24" s="86"/>
      <c r="D24" s="86"/>
      <c r="E24" s="86"/>
      <c r="F24" s="86"/>
      <c r="G24" s="86"/>
      <c r="H24" s="86"/>
      <c r="I24" s="86"/>
      <c r="J24" s="86"/>
      <c r="K24" s="86"/>
      <c r="L24" s="86"/>
      <c r="M24" s="86"/>
      <c r="N24" s="86"/>
      <c r="O24" s="86"/>
      <c r="P24" s="86"/>
    </row>
    <row r="25" spans="1:16" s="71" customFormat="1">
      <c r="A25" s="231"/>
      <c r="B25" s="231"/>
      <c r="C25" s="86"/>
      <c r="D25" s="86"/>
      <c r="E25" s="86"/>
      <c r="F25" s="86"/>
      <c r="G25" s="86"/>
      <c r="H25" s="86"/>
      <c r="I25" s="86"/>
      <c r="J25" s="86"/>
      <c r="K25" s="86"/>
      <c r="L25" s="86"/>
      <c r="M25" s="86"/>
      <c r="N25" s="86"/>
      <c r="O25" s="86"/>
      <c r="P25" s="86"/>
    </row>
  </sheetData>
  <mergeCells count="5">
    <mergeCell ref="A1:K1"/>
    <mergeCell ref="L1:P4"/>
    <mergeCell ref="A2:K2"/>
    <mergeCell ref="A24:A25"/>
    <mergeCell ref="B24:B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TYTUŁOWA</vt:lpstr>
      <vt:lpstr>ZAŁOŻENIA</vt:lpstr>
      <vt:lpstr>NAKŁADY</vt:lpstr>
      <vt:lpstr>POMOC PUBLICZNA</vt:lpstr>
      <vt:lpstr>PRZEPŁYWY</vt:lpstr>
      <vt:lpstr>EFEKTYWNOŚĆ</vt:lpstr>
      <vt:lpstr>TRWAŁOŚĆ</vt:lpstr>
      <vt:lpstr>EKONOMICZNA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Dariusz Karaś</dc:creator>
  <cp:lastModifiedBy>ms@structum.pl</cp:lastModifiedBy>
  <cp:lastPrinted>2023-05-17T06:05:26Z</cp:lastPrinted>
  <dcterms:created xsi:type="dcterms:W3CDTF">2023-04-28T03:33:57Z</dcterms:created>
  <dcterms:modified xsi:type="dcterms:W3CDTF">2024-01-02T12:57:27Z</dcterms:modified>
</cp:coreProperties>
</file>